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275" windowHeight="8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3" i="1" l="1"/>
  <c r="H73" i="1"/>
  <c r="F85" i="1"/>
  <c r="H85" i="1"/>
  <c r="G85" i="1"/>
  <c r="G120" i="1" l="1"/>
  <c r="F120" i="1"/>
  <c r="F6" i="1"/>
  <c r="F5" i="1" s="1"/>
  <c r="F17" i="1"/>
  <c r="F21" i="1"/>
  <c r="F25" i="1"/>
  <c r="F28" i="1"/>
  <c r="F30" i="1"/>
  <c r="F35" i="1"/>
  <c r="F38" i="1"/>
  <c r="F41" i="1"/>
  <c r="F44" i="1"/>
  <c r="F49" i="1"/>
  <c r="F52" i="1"/>
  <c r="F57" i="1"/>
  <c r="F79" i="1"/>
  <c r="F82" i="1"/>
  <c r="F90" i="1"/>
  <c r="F94" i="1"/>
  <c r="F96" i="1"/>
  <c r="F101" i="1"/>
  <c r="F104" i="1"/>
  <c r="F110" i="1"/>
  <c r="F108" i="1" s="1"/>
  <c r="F122" i="1"/>
  <c r="F77" i="1" l="1"/>
  <c r="F107" i="1"/>
  <c r="F89" i="1"/>
  <c r="F15" i="1" s="1"/>
  <c r="F14" i="1" s="1"/>
  <c r="F125" i="1" s="1"/>
  <c r="F33" i="1"/>
  <c r="G49" i="1"/>
  <c r="H49" i="1"/>
  <c r="H62" i="1" l="1"/>
  <c r="G62" i="1"/>
  <c r="H6" i="1"/>
  <c r="G6" i="1"/>
  <c r="G82" i="1" l="1"/>
  <c r="H90" i="1"/>
  <c r="H94" i="1" l="1"/>
  <c r="G17" i="1"/>
  <c r="H122" i="1" l="1"/>
  <c r="G122" i="1"/>
  <c r="H120" i="1"/>
  <c r="H101" i="1"/>
  <c r="H35" i="1" l="1"/>
  <c r="G21" i="1"/>
  <c r="H5" i="1"/>
  <c r="H82" i="1" l="1"/>
  <c r="H110" i="1"/>
  <c r="H108" i="1" s="1"/>
  <c r="H107" i="1" s="1"/>
  <c r="H96" i="1"/>
  <c r="H79" i="1"/>
  <c r="H57" i="1"/>
  <c r="H44" i="1"/>
  <c r="H41" i="1"/>
  <c r="H38" i="1"/>
  <c r="H21" i="1"/>
  <c r="H104" i="1"/>
  <c r="H52" i="1"/>
  <c r="H30" i="1"/>
  <c r="H28" i="1"/>
  <c r="H25" i="1"/>
  <c r="H17" i="1"/>
  <c r="G110" i="1"/>
  <c r="G108" i="1" s="1"/>
  <c r="G107" i="1" s="1"/>
  <c r="G104" i="1"/>
  <c r="G101" i="1"/>
  <c r="G96" i="1"/>
  <c r="G94" i="1"/>
  <c r="G90" i="1"/>
  <c r="G79" i="1"/>
  <c r="G77" i="1" s="1"/>
  <c r="G52" i="1"/>
  <c r="G44" i="1"/>
  <c r="G41" i="1"/>
  <c r="G38" i="1"/>
  <c r="G35" i="1"/>
  <c r="G30" i="1"/>
  <c r="G28" i="1"/>
  <c r="G25" i="1"/>
  <c r="G5" i="1"/>
  <c r="H77" i="1" l="1"/>
  <c r="H89" i="1"/>
  <c r="H33" i="1"/>
  <c r="G33" i="1"/>
  <c r="G89" i="1"/>
  <c r="H15" i="1" l="1"/>
  <c r="H14" i="1" l="1"/>
  <c r="H125" i="1" s="1"/>
  <c r="G73" i="1"/>
  <c r="G57" i="1" s="1"/>
  <c r="G15" i="1" s="1"/>
  <c r="G14" i="1" s="1"/>
  <c r="G125" i="1" s="1"/>
</calcChain>
</file>

<file path=xl/sharedStrings.xml><?xml version="1.0" encoding="utf-8"?>
<sst xmlns="http://schemas.openxmlformats.org/spreadsheetml/2006/main" count="180" uniqueCount="178">
  <si>
    <t>ZAVOD ZA JAVNO ZDRAVLJE ŠABAC</t>
  </si>
  <si>
    <t>O  P  I  S</t>
  </si>
  <si>
    <t>Fond za zdravstveno osiguranje</t>
  </si>
  <si>
    <t>Ministarstvo zdravlja</t>
  </si>
  <si>
    <t>Prihodi od sopstvenih usluga</t>
  </si>
  <si>
    <t>I</t>
  </si>
  <si>
    <t>TEKUĆI RASHODI</t>
  </si>
  <si>
    <t>PLATE I DODACI ZAPOSLENIH</t>
  </si>
  <si>
    <t>SOCIJALNI DOPRINOSI NA TERET POSLODAVCA</t>
  </si>
  <si>
    <t>Doprinos za PIO</t>
  </si>
  <si>
    <t>Doprinos za zdravstveno osiguranje</t>
  </si>
  <si>
    <t>Doprinos za nezaposlenost</t>
  </si>
  <si>
    <t>NAKNADE U NATURI</t>
  </si>
  <si>
    <t>Poklon deci za novu godinu</t>
  </si>
  <si>
    <t>Parking</t>
  </si>
  <si>
    <t>SOCIJALNA DAVANJA ZA ZAPOSLENE</t>
  </si>
  <si>
    <t>Otpremnine za odlazak u penziju</t>
  </si>
  <si>
    <t>Pomoć u lečenju zaposlenog ili člana porodice</t>
  </si>
  <si>
    <t>NAKNADA TROŠKOVA ZA ZAPOSLENE</t>
  </si>
  <si>
    <t>Naknada troškova prevoza na posao i sa posla</t>
  </si>
  <si>
    <t>NAGRADE ZAPOSLENIMA I OSTALI POSEBNI RASHODI</t>
  </si>
  <si>
    <t>Jubilarne nagrade</t>
  </si>
  <si>
    <t>STALNI TROŠKOVI</t>
  </si>
  <si>
    <t>Troškovi platnog prometa</t>
  </si>
  <si>
    <t>Energetske usluge</t>
  </si>
  <si>
    <t>Električna energija</t>
  </si>
  <si>
    <t>Grejanje</t>
  </si>
  <si>
    <t>Komunalne usluge</t>
  </si>
  <si>
    <t>Usluge komunikacija</t>
  </si>
  <si>
    <t>Telefoni</t>
  </si>
  <si>
    <t>PTT usluge</t>
  </si>
  <si>
    <t>Usluge osiguranja</t>
  </si>
  <si>
    <t>Osiguranje imovine</t>
  </si>
  <si>
    <t>Osiguranje vozila(kasko)</t>
  </si>
  <si>
    <t>Osiguranje vozila(obavezno)</t>
  </si>
  <si>
    <t>Osiguranje zaposlenih</t>
  </si>
  <si>
    <t>Zakup imovine</t>
  </si>
  <si>
    <t>Zakup nestambenog prostora</t>
  </si>
  <si>
    <t>TROŠKOVI PUTOVANJA</t>
  </si>
  <si>
    <t>Troškovi dnevnica na službenom putu</t>
  </si>
  <si>
    <t>Troškovi prevoza na službenom putu</t>
  </si>
  <si>
    <t>Troškovi smeštaja na službenom putu</t>
  </si>
  <si>
    <t>Ostali troškovi službenih putovanja</t>
  </si>
  <si>
    <t>TROŠKOVI USLUGA</t>
  </si>
  <si>
    <t>Administrativne usluge(članar.komori)</t>
  </si>
  <si>
    <t>Kompjuterske usluge</t>
  </si>
  <si>
    <t>Usluge obrazovanja zaposlenih(kotizacije)</t>
  </si>
  <si>
    <t>Usluge informisanja(objav.tendera,Glas podrinja)</t>
  </si>
  <si>
    <t>Stručne usluge</t>
  </si>
  <si>
    <t>Naknade članovima upravnog odbora</t>
  </si>
  <si>
    <t>Usluge pranja veša</t>
  </si>
  <si>
    <t>Reprezentacija</t>
  </si>
  <si>
    <t>Ostale opšte usluge</t>
  </si>
  <si>
    <t>SPECIJALIZOVANE USLUGE</t>
  </si>
  <si>
    <t>Usluge sporta</t>
  </si>
  <si>
    <t>Medicinske usluge</t>
  </si>
  <si>
    <t>Usluge javnog zdravstva(spoljni stručni nadzor)</t>
  </si>
  <si>
    <t>Usluge očuvanja životne sredine i nauke</t>
  </si>
  <si>
    <t>Usluge očuvanja životne sredine</t>
  </si>
  <si>
    <t>Usluge nauke(akreditacija)</t>
  </si>
  <si>
    <t>TEKUĆE POPRAVKE I ODRŽAVANJA</t>
  </si>
  <si>
    <t>Tekuće održavanje zgrade</t>
  </si>
  <si>
    <t>Tekuće održavanje opreme</t>
  </si>
  <si>
    <t>MATERIJAL</t>
  </si>
  <si>
    <t>Administrativni materijal</t>
  </si>
  <si>
    <t>Kancelarijski materijal</t>
  </si>
  <si>
    <t>Službena odeća i obuća</t>
  </si>
  <si>
    <t>Stručna literatura za redovne potrebe zaposlenih</t>
  </si>
  <si>
    <t>Materijal za saobraćaj</t>
  </si>
  <si>
    <t>Izdaci za gorivo za aute</t>
  </si>
  <si>
    <t>Medicinski i laboratorijski materijal</t>
  </si>
  <si>
    <t>Laboratorijski materijal</t>
  </si>
  <si>
    <t>Materijal za DDD</t>
  </si>
  <si>
    <t>Ostali laboratorijski materijal</t>
  </si>
  <si>
    <t>Materijal za održavanje higijene</t>
  </si>
  <si>
    <t>Razni rezervni delovi za popravke</t>
  </si>
  <si>
    <t>OSTALI  RASHODI</t>
  </si>
  <si>
    <t>Porezi za registraciju vozilu</t>
  </si>
  <si>
    <t>Obavezne takse(gradske,republičke,sudske)</t>
  </si>
  <si>
    <t>II</t>
  </si>
  <si>
    <t xml:space="preserve">IZDACI  ZA  NEFINANSIJSKU  IMOVINU </t>
  </si>
  <si>
    <t>MAŠINE I OPREMA</t>
  </si>
  <si>
    <t>Nabavka auta</t>
  </si>
  <si>
    <t>Nabavka administrativne opreme</t>
  </si>
  <si>
    <t>Kancelarijska oprema(nameštaj)</t>
  </si>
  <si>
    <t>Računarska oprema(računari)</t>
  </si>
  <si>
    <t>Računarska oprema(štampači)</t>
  </si>
  <si>
    <t>Računarska oprema(mreže)</t>
  </si>
  <si>
    <t>Komunikaciona oprema(telefonske centrale,telefoni)</t>
  </si>
  <si>
    <t>Elektronska oprema(fotokopir,bojler,klime)</t>
  </si>
  <si>
    <t>Oprema za domaćinstvo(frižideri)</t>
  </si>
  <si>
    <t>Oprema za očuvanje životne sredine</t>
  </si>
  <si>
    <t>Laboratorijska oprema</t>
  </si>
  <si>
    <t>NEMATERIJALNA IMOVINA</t>
  </si>
  <si>
    <t>Kompjuterski softver</t>
  </si>
  <si>
    <t>Licence</t>
  </si>
  <si>
    <t>III</t>
  </si>
  <si>
    <t>R E Z U L T A T (SUFICIT)</t>
  </si>
  <si>
    <t>B     R A S H O D I</t>
  </si>
  <si>
    <t xml:space="preserve">A     P R I H O D I </t>
  </si>
  <si>
    <t>Materijal za posebne namene</t>
  </si>
  <si>
    <t>Grupa konta</t>
  </si>
  <si>
    <t>Obezbeđivanje stambenog prostora zaposlenim</t>
  </si>
  <si>
    <t>Šef računovodstva</t>
  </si>
  <si>
    <t>7,2,1</t>
  </si>
  <si>
    <t>7,2,2</t>
  </si>
  <si>
    <t>7,3,1</t>
  </si>
  <si>
    <t>7,3,2</t>
  </si>
  <si>
    <t>7,4,1</t>
  </si>
  <si>
    <t>7,4,2</t>
  </si>
  <si>
    <t>7,5,1</t>
  </si>
  <si>
    <t>7,5,2</t>
  </si>
  <si>
    <t>7,5,3</t>
  </si>
  <si>
    <t>7,5,4</t>
  </si>
  <si>
    <t>7,6,1</t>
  </si>
  <si>
    <t>9,5,1</t>
  </si>
  <si>
    <t>9,5,2</t>
  </si>
  <si>
    <t>10,2,1</t>
  </si>
  <si>
    <t>10,2,2</t>
  </si>
  <si>
    <t>10,3,1</t>
  </si>
  <si>
    <t>10,3,2</t>
  </si>
  <si>
    <t>Laboratorijske usluge (Grad.zav.Beograd,Klin.cent,Batut,Inst.za ml.g)</t>
  </si>
  <si>
    <t>12,1,1</t>
  </si>
  <si>
    <t>12,1,2</t>
  </si>
  <si>
    <t>12,3,1</t>
  </si>
  <si>
    <t>12,4,1</t>
  </si>
  <si>
    <t>12,4,2</t>
  </si>
  <si>
    <t>12,4,3</t>
  </si>
  <si>
    <t>12,6,1</t>
  </si>
  <si>
    <t>12,6,2</t>
  </si>
  <si>
    <t>1,2,1</t>
  </si>
  <si>
    <t>1,2,2</t>
  </si>
  <si>
    <t>1,2,3</t>
  </si>
  <si>
    <t>1,2,4</t>
  </si>
  <si>
    <t xml:space="preserve">Neraspoređen višak prihoda </t>
  </si>
  <si>
    <t>UKUPNI RASHODI</t>
  </si>
  <si>
    <t>UKUPNI PRIHODI</t>
  </si>
  <si>
    <t>TEKUĆI PRIHODI</t>
  </si>
  <si>
    <t>Prim. dr Milijana Popović</t>
  </si>
  <si>
    <t xml:space="preserve">   Draga Sofranić</t>
  </si>
  <si>
    <t xml:space="preserve">         Sastavio:</t>
  </si>
  <si>
    <t xml:space="preserve">               Direktor</t>
  </si>
  <si>
    <t xml:space="preserve">              Odobrio:</t>
  </si>
  <si>
    <t>ZGRADE I GRAĐEVINSKI OBJEKTI</t>
  </si>
  <si>
    <t>Rekonstrukcija krova i tavanskog prostora</t>
  </si>
  <si>
    <t>Ministarstvo poljoprivrede i za zaštite životne sredine</t>
  </si>
  <si>
    <t>Toneri za štampače i fotokopir aparat</t>
  </si>
  <si>
    <t>Plan 2015.</t>
  </si>
  <si>
    <t>Ostale nagrade zaposlenima(8 mart)-penzioneri</t>
  </si>
  <si>
    <t>Ugovor obezbeđenje</t>
  </si>
  <si>
    <t>Ugovor čišćenje</t>
  </si>
  <si>
    <t>Ugovor toksikologija</t>
  </si>
  <si>
    <t>Ugovor održavanje sajta ZJZ</t>
  </si>
  <si>
    <t>9,5,3</t>
  </si>
  <si>
    <t>9,5,4</t>
  </si>
  <si>
    <t>9,5,5</t>
  </si>
  <si>
    <t>Ugovor komisija za ispitivanje pripravnika</t>
  </si>
  <si>
    <t>9,5,6</t>
  </si>
  <si>
    <t xml:space="preserve"> Ugovor privremeni i povremeni poslovi</t>
  </si>
  <si>
    <t>9,5,7</t>
  </si>
  <si>
    <t>Ostali ugovori</t>
  </si>
  <si>
    <t>424341:424351</t>
  </si>
  <si>
    <t xml:space="preserve">Usluge vodovoda </t>
  </si>
  <si>
    <t>Usluge kanalizacije</t>
  </si>
  <si>
    <t>Primanja od prodaje osnovnih sredstava</t>
  </si>
  <si>
    <t>9,5,8</t>
  </si>
  <si>
    <t>Pravno zastupanje pred domaćim sudovima</t>
  </si>
  <si>
    <t>7,6,2</t>
  </si>
  <si>
    <t>Zakup-vanredne situacije</t>
  </si>
  <si>
    <t>Batut-vanredne situacije</t>
  </si>
  <si>
    <t>Datum: 25.01.2016</t>
  </si>
  <si>
    <t xml:space="preserve">F  I  N  A  N  S  I  J  S  K  I    P L A N  Z A  2016. G O D I N U </t>
  </si>
  <si>
    <t>Ostvareno 31.12.15</t>
  </si>
  <si>
    <t>Plan 2016</t>
  </si>
  <si>
    <t>Tekuće održavanje auta</t>
  </si>
  <si>
    <t>9,7,1</t>
  </si>
  <si>
    <t>9,7,2</t>
  </si>
  <si>
    <t>Dan zavoda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</si>
</sst>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Din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2" fillId="0" borderId="0" xfId="0" applyNumberFormat="1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6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4" fontId="2" fillId="0" borderId="1" xfId="0" applyNumberFormat="1" applyFont="1" applyBorder="1"/>
    <xf numFmtId="4" fontId="4" fillId="0" borderId="1" xfId="0" applyNumberFormat="1" applyFont="1" applyBorder="1"/>
    <xf numFmtId="4" fontId="0" fillId="0" borderId="1" xfId="0" applyNumberFormat="1" applyBorder="1"/>
    <xf numFmtId="4" fontId="3" fillId="0" borderId="1" xfId="0" applyNumberFormat="1" applyFont="1" applyBorder="1"/>
    <xf numFmtId="164" fontId="0" fillId="0" borderId="0" xfId="0" applyNumberFormat="1" applyBorder="1"/>
    <xf numFmtId="0" fontId="8" fillId="0" borderId="1" xfId="0" applyFont="1" applyBorder="1"/>
    <xf numFmtId="4" fontId="8" fillId="0" borderId="1" xfId="0" applyNumberFormat="1" applyFont="1" applyBorder="1"/>
    <xf numFmtId="164" fontId="8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14" fontId="2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123</xdr:row>
      <xdr:rowOff>66675</xdr:rowOff>
    </xdr:from>
    <xdr:ext cx="184731" cy="264560"/>
    <xdr:sp macro="" textlink="">
      <xdr:nvSpPr>
        <xdr:cNvPr id="4" name="TextBox 3"/>
        <xdr:cNvSpPr txBox="1"/>
      </xdr:nvSpPr>
      <xdr:spPr>
        <a:xfrm>
          <a:off x="11849100" y="2306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r-Latn-R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tabSelected="1" topLeftCell="B113" workbookViewId="0">
      <selection activeCell="E134" sqref="E134"/>
    </sheetView>
  </sheetViews>
  <sheetFormatPr defaultRowHeight="15" x14ac:dyDescent="0.25"/>
  <cols>
    <col min="1" max="1" width="15.5703125" customWidth="1"/>
    <col min="2" max="2" width="4.7109375" customWidth="1"/>
    <col min="3" max="3" width="9.7109375" customWidth="1"/>
    <col min="4" max="4" width="42" customWidth="1"/>
    <col min="5" max="5" width="16.28515625" customWidth="1"/>
    <col min="6" max="6" width="15" customWidth="1"/>
    <col min="7" max="7" width="18" style="3" bestFit="1" customWidth="1"/>
    <col min="8" max="8" width="19" style="3" customWidth="1"/>
  </cols>
  <sheetData>
    <row r="1" spans="1:8" ht="21" x14ac:dyDescent="0.35">
      <c r="A1" s="34" t="s">
        <v>0</v>
      </c>
      <c r="B1" s="34"/>
      <c r="C1" s="34"/>
      <c r="D1" s="34"/>
      <c r="E1" s="34"/>
      <c r="F1" s="34"/>
      <c r="G1" s="34"/>
      <c r="H1" s="34"/>
    </row>
    <row r="2" spans="1:8" x14ac:dyDescent="0.25">
      <c r="A2" t="s">
        <v>170</v>
      </c>
    </row>
    <row r="3" spans="1:8" ht="18.75" x14ac:dyDescent="0.3">
      <c r="A3" s="33" t="s">
        <v>171</v>
      </c>
      <c r="B3" s="33"/>
      <c r="C3" s="33"/>
      <c r="D3" s="33"/>
      <c r="E3" s="33"/>
      <c r="F3" s="33"/>
      <c r="G3" s="33"/>
      <c r="H3" s="33"/>
    </row>
    <row r="4" spans="1:8" ht="30.75" customHeight="1" x14ac:dyDescent="0.25">
      <c r="A4" s="6" t="s">
        <v>1</v>
      </c>
      <c r="B4" s="7"/>
      <c r="C4" s="7"/>
      <c r="D4" s="7"/>
      <c r="E4" s="8" t="s">
        <v>101</v>
      </c>
      <c r="F4" s="8" t="s">
        <v>147</v>
      </c>
      <c r="G4" s="9" t="s">
        <v>172</v>
      </c>
      <c r="H4" s="10" t="s">
        <v>173</v>
      </c>
    </row>
    <row r="5" spans="1:8" x14ac:dyDescent="0.25">
      <c r="A5" s="11" t="s">
        <v>99</v>
      </c>
      <c r="B5" s="35" t="s">
        <v>136</v>
      </c>
      <c r="C5" s="36"/>
      <c r="D5" s="37"/>
      <c r="E5" s="11"/>
      <c r="F5" s="23">
        <f>F6</f>
        <v>174775218</v>
      </c>
      <c r="G5" s="12">
        <f>G6</f>
        <v>174887945</v>
      </c>
      <c r="H5" s="12">
        <f>H6</f>
        <v>175113013</v>
      </c>
    </row>
    <row r="6" spans="1:8" s="5" customFormat="1" x14ac:dyDescent="0.25">
      <c r="A6" s="13">
        <v>1</v>
      </c>
      <c r="B6" s="13" t="s">
        <v>137</v>
      </c>
      <c r="C6" s="13"/>
      <c r="D6" s="13"/>
      <c r="E6" s="13">
        <v>700000</v>
      </c>
      <c r="F6" s="21">
        <f>F7+F8+F9+F10+F11+F12+F13</f>
        <v>174775218</v>
      </c>
      <c r="G6" s="14">
        <f>SUM(G7:G13)</f>
        <v>174887945</v>
      </c>
      <c r="H6" s="14">
        <f>SUM(H7:H13)</f>
        <v>175113013</v>
      </c>
    </row>
    <row r="7" spans="1:8" s="1" customFormat="1" x14ac:dyDescent="0.25">
      <c r="A7" s="15"/>
      <c r="B7" s="15">
        <v>1.1000000000000001</v>
      </c>
      <c r="C7" s="15" t="s">
        <v>2</v>
      </c>
      <c r="D7" s="15"/>
      <c r="E7" s="15">
        <v>781111</v>
      </c>
      <c r="F7" s="20">
        <v>30398000</v>
      </c>
      <c r="G7" s="16">
        <v>30862225</v>
      </c>
      <c r="H7" s="16">
        <v>30398000</v>
      </c>
    </row>
    <row r="8" spans="1:8" s="1" customFormat="1" x14ac:dyDescent="0.25">
      <c r="A8" s="15"/>
      <c r="B8" s="15">
        <v>1.2</v>
      </c>
      <c r="C8" s="15" t="s">
        <v>3</v>
      </c>
      <c r="D8" s="15"/>
      <c r="E8" s="15">
        <v>7911110</v>
      </c>
      <c r="F8" s="20">
        <v>27796024</v>
      </c>
      <c r="G8" s="16">
        <v>27796024</v>
      </c>
      <c r="H8" s="16">
        <v>28600000</v>
      </c>
    </row>
    <row r="9" spans="1:8" s="1" customFormat="1" x14ac:dyDescent="0.25">
      <c r="A9" s="15"/>
      <c r="B9" s="15">
        <v>1.3</v>
      </c>
      <c r="C9" s="15" t="s">
        <v>145</v>
      </c>
      <c r="D9" s="15"/>
      <c r="E9" s="15">
        <v>7911111</v>
      </c>
      <c r="F9" s="20">
        <v>704618</v>
      </c>
      <c r="G9" s="16">
        <v>704618</v>
      </c>
      <c r="H9" s="16">
        <v>700000</v>
      </c>
    </row>
    <row r="10" spans="1:8" s="1" customFormat="1" x14ac:dyDescent="0.25">
      <c r="A10" s="15"/>
      <c r="B10" s="15">
        <v>1.4</v>
      </c>
      <c r="C10" s="15" t="s">
        <v>4</v>
      </c>
      <c r="D10" s="15"/>
      <c r="E10" s="15">
        <v>742321</v>
      </c>
      <c r="F10" s="20">
        <v>90000000</v>
      </c>
      <c r="G10" s="16">
        <v>91468505</v>
      </c>
      <c r="H10" s="16">
        <v>92000000</v>
      </c>
    </row>
    <row r="11" spans="1:8" s="1" customFormat="1" x14ac:dyDescent="0.25">
      <c r="A11" s="15"/>
      <c r="B11" s="15">
        <v>1.5</v>
      </c>
      <c r="C11" s="15" t="s">
        <v>169</v>
      </c>
      <c r="D11" s="15"/>
      <c r="E11" s="15">
        <v>790000</v>
      </c>
      <c r="F11" s="20">
        <v>430560</v>
      </c>
      <c r="G11" s="16">
        <v>430560</v>
      </c>
      <c r="H11" s="16">
        <v>0</v>
      </c>
    </row>
    <row r="12" spans="1:8" x14ac:dyDescent="0.25">
      <c r="A12" s="7"/>
      <c r="B12" s="15">
        <v>1.6</v>
      </c>
      <c r="C12" s="15" t="s">
        <v>134</v>
      </c>
      <c r="D12" s="15"/>
      <c r="E12" s="15">
        <v>321311</v>
      </c>
      <c r="F12" s="20">
        <v>25226016</v>
      </c>
      <c r="G12" s="16">
        <v>23415013</v>
      </c>
      <c r="H12" s="16">
        <v>23415013</v>
      </c>
    </row>
    <row r="13" spans="1:8" x14ac:dyDescent="0.25">
      <c r="A13" s="7"/>
      <c r="B13" s="29">
        <v>1.7</v>
      </c>
      <c r="C13" s="30" t="s">
        <v>164</v>
      </c>
      <c r="D13" s="31"/>
      <c r="E13" s="15">
        <v>813121</v>
      </c>
      <c r="F13" s="20">
        <v>220000</v>
      </c>
      <c r="G13" s="16">
        <v>211000</v>
      </c>
      <c r="H13" s="16">
        <v>0</v>
      </c>
    </row>
    <row r="14" spans="1:8" s="2" customFormat="1" x14ac:dyDescent="0.25">
      <c r="A14" s="11" t="s">
        <v>98</v>
      </c>
      <c r="B14" s="35" t="s">
        <v>135</v>
      </c>
      <c r="C14" s="36"/>
      <c r="D14" s="37"/>
      <c r="E14" s="11"/>
      <c r="F14" s="23">
        <f>F15+F107</f>
        <v>165478000</v>
      </c>
      <c r="G14" s="12">
        <f>G15+G107</f>
        <v>153283937</v>
      </c>
      <c r="H14" s="12">
        <f>H15+H107</f>
        <v>157470000</v>
      </c>
    </row>
    <row r="15" spans="1:8" x14ac:dyDescent="0.25">
      <c r="A15" s="11" t="s">
        <v>5</v>
      </c>
      <c r="B15" s="13" t="s">
        <v>6</v>
      </c>
      <c r="C15" s="13"/>
      <c r="D15" s="13"/>
      <c r="E15" s="13">
        <v>400000</v>
      </c>
      <c r="F15" s="21">
        <f>F16+F17+F21+F25+F28+F30+F33+F52+F57+F77+F85+F89+F104</f>
        <v>146237000</v>
      </c>
      <c r="G15" s="14">
        <f>G16+G17+G21+G25+G28+G30+G33+G52+G57+G77+G85+G89+G104</f>
        <v>139112202</v>
      </c>
      <c r="H15" s="14">
        <f>H16+H17+H21+H25+H28+H30+H33+H52+H57+H77+H85+H89+H104</f>
        <v>151480000</v>
      </c>
    </row>
    <row r="16" spans="1:8" s="5" customFormat="1" x14ac:dyDescent="0.25">
      <c r="A16" s="13">
        <v>1</v>
      </c>
      <c r="B16" s="13" t="s">
        <v>7</v>
      </c>
      <c r="C16" s="13"/>
      <c r="D16" s="13"/>
      <c r="E16" s="13">
        <v>411000</v>
      </c>
      <c r="F16" s="21">
        <v>79000000</v>
      </c>
      <c r="G16" s="14">
        <v>77863662</v>
      </c>
      <c r="H16" s="14">
        <v>83000000</v>
      </c>
    </row>
    <row r="17" spans="1:8" s="5" customFormat="1" x14ac:dyDescent="0.25">
      <c r="A17" s="13">
        <v>2</v>
      </c>
      <c r="B17" s="13" t="s">
        <v>8</v>
      </c>
      <c r="C17" s="13"/>
      <c r="D17" s="13"/>
      <c r="E17" s="13">
        <v>412000</v>
      </c>
      <c r="F17" s="21">
        <f>F18+F19+F20</f>
        <v>14000000</v>
      </c>
      <c r="G17" s="14">
        <f>G18+G19+G20</f>
        <v>13929532</v>
      </c>
      <c r="H17" s="14">
        <f>SUM(H18:H20)</f>
        <v>15000000</v>
      </c>
    </row>
    <row r="18" spans="1:8" s="1" customFormat="1" x14ac:dyDescent="0.25">
      <c r="A18" s="15"/>
      <c r="B18" s="15">
        <v>2.1</v>
      </c>
      <c r="C18" s="15" t="s">
        <v>9</v>
      </c>
      <c r="D18" s="15"/>
      <c r="E18" s="15">
        <v>412110</v>
      </c>
      <c r="F18" s="20">
        <v>9200000</v>
      </c>
      <c r="G18" s="16">
        <v>9338234</v>
      </c>
      <c r="H18" s="16">
        <v>9800000</v>
      </c>
    </row>
    <row r="19" spans="1:8" s="1" customFormat="1" x14ac:dyDescent="0.25">
      <c r="A19" s="15"/>
      <c r="B19" s="15">
        <v>2.2000000000000002</v>
      </c>
      <c r="C19" s="15" t="s">
        <v>10</v>
      </c>
      <c r="D19" s="15"/>
      <c r="E19" s="15">
        <v>412210</v>
      </c>
      <c r="F19" s="20">
        <v>4200000</v>
      </c>
      <c r="G19" s="16">
        <v>4007659</v>
      </c>
      <c r="H19" s="16">
        <v>4500000</v>
      </c>
    </row>
    <row r="20" spans="1:8" s="1" customFormat="1" x14ac:dyDescent="0.25">
      <c r="A20" s="15"/>
      <c r="B20" s="15">
        <v>2.2999999999999998</v>
      </c>
      <c r="C20" s="15" t="s">
        <v>11</v>
      </c>
      <c r="D20" s="15"/>
      <c r="E20" s="15">
        <v>412310</v>
      </c>
      <c r="F20" s="20">
        <v>600000</v>
      </c>
      <c r="G20" s="16">
        <v>583639</v>
      </c>
      <c r="H20" s="16">
        <v>700000</v>
      </c>
    </row>
    <row r="21" spans="1:8" s="5" customFormat="1" x14ac:dyDescent="0.25">
      <c r="A21" s="13">
        <v>3</v>
      </c>
      <c r="B21" s="13" t="s">
        <v>12</v>
      </c>
      <c r="C21" s="13"/>
      <c r="D21" s="13"/>
      <c r="E21" s="13">
        <v>413000</v>
      </c>
      <c r="F21" s="21">
        <f>F22+F23+F24</f>
        <v>300000</v>
      </c>
      <c r="G21" s="14">
        <f>SUM(G22:G24)</f>
        <v>288642</v>
      </c>
      <c r="H21" s="14">
        <f>SUM(H22:H24)</f>
        <v>330000</v>
      </c>
    </row>
    <row r="22" spans="1:8" s="1" customFormat="1" x14ac:dyDescent="0.25">
      <c r="A22" s="15"/>
      <c r="B22" s="15">
        <v>3.1</v>
      </c>
      <c r="C22" s="15" t="s">
        <v>13</v>
      </c>
      <c r="D22" s="15"/>
      <c r="E22" s="15">
        <v>413142</v>
      </c>
      <c r="F22" s="20">
        <v>170000</v>
      </c>
      <c r="G22" s="16">
        <v>179316</v>
      </c>
      <c r="H22" s="16">
        <v>200000</v>
      </c>
    </row>
    <row r="23" spans="1:8" s="1" customFormat="1" x14ac:dyDescent="0.25">
      <c r="A23" s="15"/>
      <c r="B23" s="15">
        <v>3.2</v>
      </c>
      <c r="C23" s="15" t="s">
        <v>14</v>
      </c>
      <c r="D23" s="15"/>
      <c r="E23" s="15">
        <v>413161</v>
      </c>
      <c r="F23" s="20">
        <v>50000</v>
      </c>
      <c r="G23" s="16">
        <v>38586</v>
      </c>
      <c r="H23" s="16">
        <v>50000</v>
      </c>
    </row>
    <row r="24" spans="1:8" s="1" customFormat="1" x14ac:dyDescent="0.25">
      <c r="A24" s="15"/>
      <c r="B24" s="15">
        <v>3.3</v>
      </c>
      <c r="C24" s="15" t="s">
        <v>102</v>
      </c>
      <c r="D24" s="15"/>
      <c r="E24" s="15">
        <v>413121</v>
      </c>
      <c r="F24" s="20">
        <v>80000</v>
      </c>
      <c r="G24" s="16">
        <v>70740</v>
      </c>
      <c r="H24" s="16">
        <v>80000</v>
      </c>
    </row>
    <row r="25" spans="1:8" s="5" customFormat="1" x14ac:dyDescent="0.25">
      <c r="A25" s="13">
        <v>4</v>
      </c>
      <c r="B25" s="13" t="s">
        <v>15</v>
      </c>
      <c r="C25" s="13"/>
      <c r="D25" s="13"/>
      <c r="E25" s="13">
        <v>414000</v>
      </c>
      <c r="F25" s="21">
        <f>F26+F27</f>
        <v>550000</v>
      </c>
      <c r="G25" s="14">
        <f>SUM(G26:G27)</f>
        <v>110767</v>
      </c>
      <c r="H25" s="14">
        <f>SUM(H26:H27)</f>
        <v>550000</v>
      </c>
    </row>
    <row r="26" spans="1:8" s="1" customFormat="1" x14ac:dyDescent="0.25">
      <c r="A26" s="15"/>
      <c r="B26" s="15">
        <v>4.3</v>
      </c>
      <c r="C26" s="15" t="s">
        <v>16</v>
      </c>
      <c r="D26" s="15"/>
      <c r="E26" s="15">
        <v>414311</v>
      </c>
      <c r="F26" s="20">
        <v>400000</v>
      </c>
      <c r="G26" s="16">
        <v>0</v>
      </c>
      <c r="H26" s="16">
        <v>400000</v>
      </c>
    </row>
    <row r="27" spans="1:8" s="1" customFormat="1" x14ac:dyDescent="0.25">
      <c r="A27" s="15"/>
      <c r="B27" s="15">
        <v>4.4000000000000004</v>
      </c>
      <c r="C27" s="15" t="s">
        <v>17</v>
      </c>
      <c r="D27" s="15"/>
      <c r="E27" s="15">
        <v>414411</v>
      </c>
      <c r="F27" s="20">
        <v>150000</v>
      </c>
      <c r="G27" s="16">
        <v>110767</v>
      </c>
      <c r="H27" s="16">
        <v>150000</v>
      </c>
    </row>
    <row r="28" spans="1:8" s="5" customFormat="1" x14ac:dyDescent="0.25">
      <c r="A28" s="13">
        <v>5</v>
      </c>
      <c r="B28" s="13" t="s">
        <v>18</v>
      </c>
      <c r="C28" s="13"/>
      <c r="D28" s="13"/>
      <c r="E28" s="13">
        <v>415000</v>
      </c>
      <c r="F28" s="21">
        <f>F29</f>
        <v>1500000</v>
      </c>
      <c r="G28" s="14">
        <f>SUM(G29)</f>
        <v>1307993</v>
      </c>
      <c r="H28" s="14">
        <f>SUM(H29)</f>
        <v>1500000</v>
      </c>
    </row>
    <row r="29" spans="1:8" s="1" customFormat="1" x14ac:dyDescent="0.25">
      <c r="A29" s="15"/>
      <c r="B29" s="15">
        <v>5.0999999999999996</v>
      </c>
      <c r="C29" s="15" t="s">
        <v>19</v>
      </c>
      <c r="D29" s="15"/>
      <c r="E29" s="15">
        <v>415112</v>
      </c>
      <c r="F29" s="20">
        <v>1500000</v>
      </c>
      <c r="G29" s="16">
        <v>1307993</v>
      </c>
      <c r="H29" s="16">
        <v>1500000</v>
      </c>
    </row>
    <row r="30" spans="1:8" s="5" customFormat="1" x14ac:dyDescent="0.25">
      <c r="A30" s="13">
        <v>6</v>
      </c>
      <c r="B30" s="13" t="s">
        <v>20</v>
      </c>
      <c r="C30" s="13"/>
      <c r="D30" s="13"/>
      <c r="E30" s="13">
        <v>416000</v>
      </c>
      <c r="F30" s="21">
        <f>F31+F32</f>
        <v>900000</v>
      </c>
      <c r="G30" s="14">
        <f>SUM(G31:G32)</f>
        <v>894447</v>
      </c>
      <c r="H30" s="14">
        <f>SUM(H31:H32)</f>
        <v>1500000</v>
      </c>
    </row>
    <row r="31" spans="1:8" s="1" customFormat="1" x14ac:dyDescent="0.25">
      <c r="A31" s="15"/>
      <c r="B31" s="15">
        <v>6.1</v>
      </c>
      <c r="C31" s="15" t="s">
        <v>21</v>
      </c>
      <c r="D31" s="15"/>
      <c r="E31" s="15">
        <v>416111</v>
      </c>
      <c r="F31" s="20">
        <v>900000</v>
      </c>
      <c r="G31" s="16">
        <v>894447</v>
      </c>
      <c r="H31" s="16">
        <v>1500000</v>
      </c>
    </row>
    <row r="32" spans="1:8" s="1" customFormat="1" x14ac:dyDescent="0.25">
      <c r="A32" s="15"/>
      <c r="B32" s="15">
        <v>6.2</v>
      </c>
      <c r="C32" s="15" t="s">
        <v>148</v>
      </c>
      <c r="D32" s="15"/>
      <c r="E32" s="15">
        <v>416119</v>
      </c>
      <c r="F32" s="20">
        <v>0</v>
      </c>
      <c r="G32" s="16">
        <v>0</v>
      </c>
      <c r="H32" s="16">
        <v>0</v>
      </c>
    </row>
    <row r="33" spans="1:8" s="5" customFormat="1" x14ac:dyDescent="0.25">
      <c r="A33" s="13">
        <v>7</v>
      </c>
      <c r="B33" s="13" t="s">
        <v>22</v>
      </c>
      <c r="C33" s="13"/>
      <c r="D33" s="13"/>
      <c r="E33" s="13">
        <v>421000</v>
      </c>
      <c r="F33" s="21">
        <f>F34+F35+F38+F41+F44+F49</f>
        <v>7710000</v>
      </c>
      <c r="G33" s="14">
        <f>SUM(G34+G35+G38+G41+G44+G49)</f>
        <v>6482049</v>
      </c>
      <c r="H33" s="14">
        <f>SUM(H34+H35+H38+H41+H44+H49)</f>
        <v>7550000</v>
      </c>
    </row>
    <row r="34" spans="1:8" s="1" customFormat="1" x14ac:dyDescent="0.25">
      <c r="A34" s="15"/>
      <c r="B34" s="15">
        <v>7.1</v>
      </c>
      <c r="C34" s="15" t="s">
        <v>23</v>
      </c>
      <c r="D34" s="15"/>
      <c r="E34" s="15">
        <v>421110</v>
      </c>
      <c r="F34" s="20">
        <v>260000</v>
      </c>
      <c r="G34" s="16">
        <v>243245</v>
      </c>
      <c r="H34" s="16">
        <v>300000</v>
      </c>
    </row>
    <row r="35" spans="1:8" x14ac:dyDescent="0.25">
      <c r="A35" s="15"/>
      <c r="B35" s="15">
        <v>7.2</v>
      </c>
      <c r="C35" s="15" t="s">
        <v>24</v>
      </c>
      <c r="D35" s="15"/>
      <c r="E35" s="15">
        <v>421200</v>
      </c>
      <c r="F35" s="20">
        <f>F36+F37</f>
        <v>3800000</v>
      </c>
      <c r="G35" s="16">
        <f>SUM(G36:G37)</f>
        <v>3170313</v>
      </c>
      <c r="H35" s="16">
        <f>SUM(H36:H37)</f>
        <v>3800000</v>
      </c>
    </row>
    <row r="36" spans="1:8" x14ac:dyDescent="0.25">
      <c r="A36" s="7"/>
      <c r="B36" s="7"/>
      <c r="C36" s="18" t="s">
        <v>104</v>
      </c>
      <c r="D36" s="7" t="s">
        <v>25</v>
      </c>
      <c r="E36" s="7">
        <v>421211</v>
      </c>
      <c r="F36" s="22">
        <v>2200000</v>
      </c>
      <c r="G36" s="17">
        <v>1840994</v>
      </c>
      <c r="H36" s="17">
        <v>2200000</v>
      </c>
    </row>
    <row r="37" spans="1:8" x14ac:dyDescent="0.25">
      <c r="A37" s="7"/>
      <c r="B37" s="7"/>
      <c r="C37" s="18" t="s">
        <v>105</v>
      </c>
      <c r="D37" s="7" t="s">
        <v>26</v>
      </c>
      <c r="E37" s="7">
        <v>421225</v>
      </c>
      <c r="F37" s="22">
        <v>1600000</v>
      </c>
      <c r="G37" s="17">
        <v>1329319</v>
      </c>
      <c r="H37" s="17">
        <v>1600000</v>
      </c>
    </row>
    <row r="38" spans="1:8" x14ac:dyDescent="0.25">
      <c r="A38" s="15"/>
      <c r="B38" s="15">
        <v>7.3</v>
      </c>
      <c r="C38" s="15" t="s">
        <v>27</v>
      </c>
      <c r="D38" s="15"/>
      <c r="E38" s="15">
        <v>421300</v>
      </c>
      <c r="F38" s="20">
        <f>F39+F40</f>
        <v>750000</v>
      </c>
      <c r="G38" s="16">
        <f>SUM(G39:G40)</f>
        <v>624640</v>
      </c>
      <c r="H38" s="16">
        <f>SUM(H39:H40)</f>
        <v>800000</v>
      </c>
    </row>
    <row r="39" spans="1:8" x14ac:dyDescent="0.25">
      <c r="A39" s="7"/>
      <c r="B39" s="7"/>
      <c r="C39" s="18" t="s">
        <v>106</v>
      </c>
      <c r="D39" s="7" t="s">
        <v>162</v>
      </c>
      <c r="E39" s="7">
        <v>421311</v>
      </c>
      <c r="F39" s="22">
        <v>550000</v>
      </c>
      <c r="G39" s="17">
        <v>420217</v>
      </c>
      <c r="H39" s="17">
        <v>550000</v>
      </c>
    </row>
    <row r="40" spans="1:8" x14ac:dyDescent="0.25">
      <c r="A40" s="7"/>
      <c r="B40" s="7"/>
      <c r="C40" s="18" t="s">
        <v>107</v>
      </c>
      <c r="D40" s="7" t="s">
        <v>163</v>
      </c>
      <c r="E40" s="7">
        <v>421311</v>
      </c>
      <c r="F40" s="22">
        <v>200000</v>
      </c>
      <c r="G40" s="17">
        <v>204423</v>
      </c>
      <c r="H40" s="17">
        <v>250000</v>
      </c>
    </row>
    <row r="41" spans="1:8" x14ac:dyDescent="0.25">
      <c r="A41" s="15"/>
      <c r="B41" s="15">
        <v>7.4</v>
      </c>
      <c r="C41" s="15" t="s">
        <v>28</v>
      </c>
      <c r="D41" s="15"/>
      <c r="E41" s="15">
        <v>421400</v>
      </c>
      <c r="F41" s="20">
        <f>F42+F43</f>
        <v>1400000</v>
      </c>
      <c r="G41" s="16">
        <f>SUM(G42:G43)</f>
        <v>1176637</v>
      </c>
      <c r="H41" s="16">
        <f>SUM(H42:H43)</f>
        <v>1400000</v>
      </c>
    </row>
    <row r="42" spans="1:8" x14ac:dyDescent="0.25">
      <c r="A42" s="7"/>
      <c r="B42" s="7"/>
      <c r="C42" s="18" t="s">
        <v>108</v>
      </c>
      <c r="D42" s="7" t="s">
        <v>29</v>
      </c>
      <c r="E42" s="7">
        <v>421410</v>
      </c>
      <c r="F42" s="22">
        <v>700000</v>
      </c>
      <c r="G42" s="17">
        <v>619360</v>
      </c>
      <c r="H42" s="17">
        <v>700000</v>
      </c>
    </row>
    <row r="43" spans="1:8" x14ac:dyDescent="0.25">
      <c r="A43" s="7"/>
      <c r="B43" s="7"/>
      <c r="C43" s="18" t="s">
        <v>109</v>
      </c>
      <c r="D43" s="7" t="s">
        <v>30</v>
      </c>
      <c r="E43" s="7">
        <v>421420</v>
      </c>
      <c r="F43" s="22">
        <v>700000</v>
      </c>
      <c r="G43" s="17">
        <v>557277</v>
      </c>
      <c r="H43" s="17">
        <v>700000</v>
      </c>
    </row>
    <row r="44" spans="1:8" x14ac:dyDescent="0.25">
      <c r="A44" s="15"/>
      <c r="B44" s="15">
        <v>7.5</v>
      </c>
      <c r="C44" s="15" t="s">
        <v>31</v>
      </c>
      <c r="D44" s="15"/>
      <c r="E44" s="15">
        <v>421500</v>
      </c>
      <c r="F44" s="20">
        <f>F45+F46+F47+F48</f>
        <v>750000</v>
      </c>
      <c r="G44" s="16">
        <f>SUM(G45:G48)</f>
        <v>594574</v>
      </c>
      <c r="H44" s="16">
        <f>SUM(H45:H48)</f>
        <v>750000</v>
      </c>
    </row>
    <row r="45" spans="1:8" x14ac:dyDescent="0.25">
      <c r="A45" s="7"/>
      <c r="B45" s="7"/>
      <c r="C45" s="18" t="s">
        <v>110</v>
      </c>
      <c r="D45" s="7" t="s">
        <v>32</v>
      </c>
      <c r="E45" s="7">
        <v>421519</v>
      </c>
      <c r="F45" s="22">
        <v>180000</v>
      </c>
      <c r="G45" s="17">
        <v>158998</v>
      </c>
      <c r="H45" s="17">
        <v>200000</v>
      </c>
    </row>
    <row r="46" spans="1:8" x14ac:dyDescent="0.25">
      <c r="A46" s="7"/>
      <c r="B46" s="7"/>
      <c r="C46" s="18" t="s">
        <v>111</v>
      </c>
      <c r="D46" s="7" t="s">
        <v>33</v>
      </c>
      <c r="E46" s="7">
        <v>421512</v>
      </c>
      <c r="F46" s="22">
        <v>230000</v>
      </c>
      <c r="G46" s="17">
        <v>156841</v>
      </c>
      <c r="H46" s="17">
        <v>200000</v>
      </c>
    </row>
    <row r="47" spans="1:8" x14ac:dyDescent="0.25">
      <c r="A47" s="7"/>
      <c r="B47" s="7"/>
      <c r="C47" s="18" t="s">
        <v>112</v>
      </c>
      <c r="D47" s="7" t="s">
        <v>34</v>
      </c>
      <c r="E47" s="7">
        <v>421523</v>
      </c>
      <c r="F47" s="22">
        <v>170000</v>
      </c>
      <c r="G47" s="17">
        <v>138495</v>
      </c>
      <c r="H47" s="17">
        <v>180000</v>
      </c>
    </row>
    <row r="48" spans="1:8" x14ac:dyDescent="0.25">
      <c r="A48" s="7"/>
      <c r="B48" s="7"/>
      <c r="C48" s="18" t="s">
        <v>113</v>
      </c>
      <c r="D48" s="7" t="s">
        <v>35</v>
      </c>
      <c r="E48" s="7">
        <v>421521</v>
      </c>
      <c r="F48" s="22">
        <v>170000</v>
      </c>
      <c r="G48" s="17">
        <v>140240</v>
      </c>
      <c r="H48" s="17">
        <v>170000</v>
      </c>
    </row>
    <row r="49" spans="1:8" x14ac:dyDescent="0.25">
      <c r="A49" s="15"/>
      <c r="B49" s="15">
        <v>7.6</v>
      </c>
      <c r="C49" s="15" t="s">
        <v>36</v>
      </c>
      <c r="D49" s="15"/>
      <c r="E49" s="15">
        <v>421600</v>
      </c>
      <c r="F49" s="20">
        <f>F50+F51</f>
        <v>750000</v>
      </c>
      <c r="G49" s="16">
        <f>G50+G51</f>
        <v>672640</v>
      </c>
      <c r="H49" s="16">
        <f>H50+H51</f>
        <v>500000</v>
      </c>
    </row>
    <row r="50" spans="1:8" x14ac:dyDescent="0.25">
      <c r="A50" s="7"/>
      <c r="B50" s="7"/>
      <c r="C50" s="18" t="s">
        <v>114</v>
      </c>
      <c r="D50" s="7" t="s">
        <v>37</v>
      </c>
      <c r="E50" s="7">
        <v>421612</v>
      </c>
      <c r="F50" s="22">
        <v>500000</v>
      </c>
      <c r="G50" s="17">
        <v>470900</v>
      </c>
      <c r="H50" s="17">
        <v>500000</v>
      </c>
    </row>
    <row r="51" spans="1:8" x14ac:dyDescent="0.25">
      <c r="A51" s="7"/>
      <c r="B51" s="7"/>
      <c r="C51" s="18" t="s">
        <v>167</v>
      </c>
      <c r="D51" s="7" t="s">
        <v>168</v>
      </c>
      <c r="E51" s="7">
        <v>421612</v>
      </c>
      <c r="F51" s="22">
        <v>250000</v>
      </c>
      <c r="G51" s="17">
        <v>201740</v>
      </c>
      <c r="H51" s="17">
        <v>0</v>
      </c>
    </row>
    <row r="52" spans="1:8" s="5" customFormat="1" x14ac:dyDescent="0.25">
      <c r="A52" s="13">
        <v>8</v>
      </c>
      <c r="B52" s="13" t="s">
        <v>38</v>
      </c>
      <c r="C52" s="13"/>
      <c r="D52" s="13"/>
      <c r="E52" s="13">
        <v>422000</v>
      </c>
      <c r="F52" s="21">
        <f>F53+F54+F55+F56</f>
        <v>950000</v>
      </c>
      <c r="G52" s="14">
        <f>SUM(G53:G56)</f>
        <v>861131</v>
      </c>
      <c r="H52" s="14">
        <f>SUM(H53:H56)</f>
        <v>980000</v>
      </c>
    </row>
    <row r="53" spans="1:8" s="1" customFormat="1" x14ac:dyDescent="0.25">
      <c r="A53" s="15"/>
      <c r="B53" s="15">
        <v>8.1</v>
      </c>
      <c r="C53" s="15" t="s">
        <v>39</v>
      </c>
      <c r="D53" s="15"/>
      <c r="E53" s="15">
        <v>422111</v>
      </c>
      <c r="F53" s="20">
        <v>540000</v>
      </c>
      <c r="G53" s="16">
        <v>496344</v>
      </c>
      <c r="H53" s="16">
        <v>550000</v>
      </c>
    </row>
    <row r="54" spans="1:8" s="1" customFormat="1" x14ac:dyDescent="0.25">
      <c r="A54" s="15"/>
      <c r="B54" s="15">
        <v>8.1999999999999993</v>
      </c>
      <c r="C54" s="15" t="s">
        <v>40</v>
      </c>
      <c r="D54" s="15"/>
      <c r="E54" s="15">
        <v>422121</v>
      </c>
      <c r="F54" s="20">
        <v>80000</v>
      </c>
      <c r="G54" s="16">
        <v>62395</v>
      </c>
      <c r="H54" s="16">
        <v>80000</v>
      </c>
    </row>
    <row r="55" spans="1:8" s="1" customFormat="1" x14ac:dyDescent="0.25">
      <c r="A55" s="15"/>
      <c r="B55" s="15">
        <v>8.3000000000000007</v>
      </c>
      <c r="C55" s="15" t="s">
        <v>41</v>
      </c>
      <c r="D55" s="15"/>
      <c r="E55" s="15">
        <v>422131</v>
      </c>
      <c r="F55" s="20">
        <v>280000</v>
      </c>
      <c r="G55" s="16">
        <v>271686</v>
      </c>
      <c r="H55" s="16">
        <v>300000</v>
      </c>
    </row>
    <row r="56" spans="1:8" s="1" customFormat="1" x14ac:dyDescent="0.25">
      <c r="A56" s="15"/>
      <c r="B56" s="15">
        <v>8.4</v>
      </c>
      <c r="C56" s="15" t="s">
        <v>42</v>
      </c>
      <c r="D56" s="15"/>
      <c r="E56" s="15">
        <v>422199</v>
      </c>
      <c r="F56" s="20">
        <v>50000</v>
      </c>
      <c r="G56" s="16">
        <v>30706</v>
      </c>
      <c r="H56" s="16">
        <v>50000</v>
      </c>
    </row>
    <row r="57" spans="1:8" s="5" customFormat="1" x14ac:dyDescent="0.25">
      <c r="A57" s="13">
        <v>9</v>
      </c>
      <c r="B57" s="13" t="s">
        <v>43</v>
      </c>
      <c r="C57" s="13"/>
      <c r="D57" s="13"/>
      <c r="E57" s="13">
        <v>423000</v>
      </c>
      <c r="F57" s="21">
        <f>F58+F59+F60+F61+F62+F72+F73+F76</f>
        <v>6257000</v>
      </c>
      <c r="G57" s="14">
        <f>SUM(G58+G59+G60+G61+G62+G72+G73+G76)</f>
        <v>5499193</v>
      </c>
      <c r="H57" s="14">
        <f>SUM(H58+H59+H60+H61+H62+H72+H73+H76)</f>
        <v>5480000</v>
      </c>
    </row>
    <row r="58" spans="1:8" s="1" customFormat="1" x14ac:dyDescent="0.25">
      <c r="A58" s="15"/>
      <c r="B58" s="15">
        <v>9.1</v>
      </c>
      <c r="C58" s="15" t="s">
        <v>44</v>
      </c>
      <c r="D58" s="15"/>
      <c r="E58" s="15">
        <v>423100</v>
      </c>
      <c r="F58" s="20">
        <v>160000</v>
      </c>
      <c r="G58" s="16">
        <v>146255</v>
      </c>
      <c r="H58" s="16">
        <v>160000</v>
      </c>
    </row>
    <row r="59" spans="1:8" s="1" customFormat="1" x14ac:dyDescent="0.25">
      <c r="A59" s="15"/>
      <c r="B59" s="15">
        <v>9.1999999999999993</v>
      </c>
      <c r="C59" s="15" t="s">
        <v>45</v>
      </c>
      <c r="D59" s="15"/>
      <c r="E59" s="15">
        <v>423200</v>
      </c>
      <c r="F59" s="20">
        <v>410000</v>
      </c>
      <c r="G59" s="16">
        <v>387600</v>
      </c>
      <c r="H59" s="16">
        <v>450000</v>
      </c>
    </row>
    <row r="60" spans="1:8" s="1" customFormat="1" x14ac:dyDescent="0.25">
      <c r="A60" s="15"/>
      <c r="B60" s="15">
        <v>9.3000000000000007</v>
      </c>
      <c r="C60" s="15" t="s">
        <v>46</v>
      </c>
      <c r="D60" s="15"/>
      <c r="E60" s="15">
        <v>423300</v>
      </c>
      <c r="F60" s="20">
        <v>500000</v>
      </c>
      <c r="G60" s="16">
        <v>290773</v>
      </c>
      <c r="H60" s="16">
        <v>500000</v>
      </c>
    </row>
    <row r="61" spans="1:8" s="1" customFormat="1" x14ac:dyDescent="0.25">
      <c r="A61" s="15"/>
      <c r="B61" s="15">
        <v>9.4</v>
      </c>
      <c r="C61" s="15" t="s">
        <v>47</v>
      </c>
      <c r="D61" s="15"/>
      <c r="E61" s="15">
        <v>423400</v>
      </c>
      <c r="F61" s="20">
        <v>150000</v>
      </c>
      <c r="G61" s="16">
        <v>104000</v>
      </c>
      <c r="H61" s="16">
        <v>300000</v>
      </c>
    </row>
    <row r="62" spans="1:8" x14ac:dyDescent="0.25">
      <c r="A62" s="15"/>
      <c r="B62" s="15">
        <v>9.5</v>
      </c>
      <c r="C62" s="15" t="s">
        <v>48</v>
      </c>
      <c r="D62" s="15"/>
      <c r="E62" s="15">
        <v>423500</v>
      </c>
      <c r="F62" s="20">
        <v>4137000</v>
      </c>
      <c r="G62" s="16">
        <f>SUM(G63+G64+G65+G66+G67+G68+G69+G70+G71)</f>
        <v>3774511</v>
      </c>
      <c r="H62" s="16">
        <f>SUM(H63+H64+H65+H66+H67+H68+H69+H70+H71)</f>
        <v>3120000</v>
      </c>
    </row>
    <row r="63" spans="1:8" x14ac:dyDescent="0.25">
      <c r="A63" s="7"/>
      <c r="B63" s="7"/>
      <c r="C63" s="18" t="s">
        <v>115</v>
      </c>
      <c r="D63" s="7" t="s">
        <v>49</v>
      </c>
      <c r="E63" s="7">
        <v>423591</v>
      </c>
      <c r="F63" s="22">
        <v>650000</v>
      </c>
      <c r="G63" s="17">
        <v>645570</v>
      </c>
      <c r="H63" s="17">
        <v>650000</v>
      </c>
    </row>
    <row r="64" spans="1:8" x14ac:dyDescent="0.25">
      <c r="A64" s="7"/>
      <c r="B64" s="7"/>
      <c r="C64" s="18" t="s">
        <v>116</v>
      </c>
      <c r="D64" s="7" t="s">
        <v>149</v>
      </c>
      <c r="E64" s="7">
        <v>423599</v>
      </c>
      <c r="F64" s="22">
        <v>1000000</v>
      </c>
      <c r="G64" s="17">
        <v>843300</v>
      </c>
      <c r="H64" s="17">
        <v>1000000</v>
      </c>
    </row>
    <row r="65" spans="1:8" x14ac:dyDescent="0.25">
      <c r="A65" s="7"/>
      <c r="B65" s="7"/>
      <c r="C65" s="18" t="s">
        <v>116</v>
      </c>
      <c r="D65" s="7" t="s">
        <v>150</v>
      </c>
      <c r="E65" s="7">
        <v>423599</v>
      </c>
      <c r="F65" s="22">
        <v>187000</v>
      </c>
      <c r="G65" s="17">
        <v>160800</v>
      </c>
      <c r="H65" s="17">
        <v>0</v>
      </c>
    </row>
    <row r="66" spans="1:8" x14ac:dyDescent="0.25">
      <c r="A66" s="7"/>
      <c r="B66" s="7"/>
      <c r="C66" s="18" t="s">
        <v>153</v>
      </c>
      <c r="D66" s="7" t="s">
        <v>151</v>
      </c>
      <c r="E66" s="7">
        <v>423599</v>
      </c>
      <c r="F66" s="22">
        <v>190000</v>
      </c>
      <c r="G66" s="17">
        <v>189873</v>
      </c>
      <c r="H66" s="17">
        <v>160000</v>
      </c>
    </row>
    <row r="67" spans="1:8" x14ac:dyDescent="0.25">
      <c r="A67" s="7"/>
      <c r="B67" s="7"/>
      <c r="C67" s="18" t="s">
        <v>154</v>
      </c>
      <c r="D67" s="7" t="s">
        <v>152</v>
      </c>
      <c r="E67" s="7">
        <v>423599</v>
      </c>
      <c r="F67" s="22">
        <v>160000</v>
      </c>
      <c r="G67" s="17">
        <v>151899</v>
      </c>
      <c r="H67" s="17">
        <v>160000</v>
      </c>
    </row>
    <row r="68" spans="1:8" x14ac:dyDescent="0.25">
      <c r="A68" s="7"/>
      <c r="B68" s="7"/>
      <c r="C68" s="18" t="s">
        <v>155</v>
      </c>
      <c r="D68" s="7" t="s">
        <v>156</v>
      </c>
      <c r="E68" s="7">
        <v>423599</v>
      </c>
      <c r="F68" s="22">
        <v>500000</v>
      </c>
      <c r="G68" s="17">
        <v>425000</v>
      </c>
      <c r="H68" s="17">
        <v>500000</v>
      </c>
    </row>
    <row r="69" spans="1:8" ht="12.75" customHeight="1" x14ac:dyDescent="0.25">
      <c r="A69" s="7"/>
      <c r="B69" s="7"/>
      <c r="C69" s="18" t="s">
        <v>157</v>
      </c>
      <c r="D69" s="19" t="s">
        <v>158</v>
      </c>
      <c r="E69" s="7">
        <v>423599</v>
      </c>
      <c r="F69" s="22">
        <v>1200000</v>
      </c>
      <c r="G69" s="17">
        <v>1159569</v>
      </c>
      <c r="H69" s="17">
        <v>400000</v>
      </c>
    </row>
    <row r="70" spans="1:8" ht="15" customHeight="1" x14ac:dyDescent="0.25">
      <c r="A70" s="7"/>
      <c r="B70" s="7"/>
      <c r="C70" s="18" t="s">
        <v>159</v>
      </c>
      <c r="D70" s="19" t="s">
        <v>160</v>
      </c>
      <c r="E70" s="7">
        <v>423599</v>
      </c>
      <c r="F70" s="22">
        <v>50000</v>
      </c>
      <c r="G70" s="17">
        <v>26000</v>
      </c>
      <c r="H70" s="17">
        <v>50000</v>
      </c>
    </row>
    <row r="71" spans="1:8" ht="15" customHeight="1" x14ac:dyDescent="0.25">
      <c r="A71" s="7"/>
      <c r="B71" s="7"/>
      <c r="C71" s="18" t="s">
        <v>165</v>
      </c>
      <c r="D71" s="19" t="s">
        <v>166</v>
      </c>
      <c r="E71" s="7">
        <v>423521</v>
      </c>
      <c r="F71" s="22">
        <v>200000</v>
      </c>
      <c r="G71" s="17">
        <v>172500</v>
      </c>
      <c r="H71" s="17">
        <v>200000</v>
      </c>
    </row>
    <row r="72" spans="1:8" s="1" customFormat="1" x14ac:dyDescent="0.25">
      <c r="A72" s="15"/>
      <c r="B72" s="15">
        <v>9.6</v>
      </c>
      <c r="C72" s="15" t="s">
        <v>50</v>
      </c>
      <c r="D72" s="15"/>
      <c r="E72" s="15">
        <v>423611</v>
      </c>
      <c r="F72" s="20">
        <v>250000</v>
      </c>
      <c r="G72" s="16">
        <v>249550</v>
      </c>
      <c r="H72" s="16">
        <v>300000</v>
      </c>
    </row>
    <row r="73" spans="1:8" s="1" customFormat="1" x14ac:dyDescent="0.25">
      <c r="A73" s="15"/>
      <c r="B73" s="15">
        <v>9.6999999999999993</v>
      </c>
      <c r="C73" s="15" t="s">
        <v>51</v>
      </c>
      <c r="D73" s="15"/>
      <c r="E73" s="15">
        <v>423710</v>
      </c>
      <c r="F73" s="20">
        <f>F74+F75</f>
        <v>600000</v>
      </c>
      <c r="G73" s="16">
        <f>G74+G75</f>
        <v>503386</v>
      </c>
      <c r="H73" s="16">
        <f>H74+H75</f>
        <v>600000</v>
      </c>
    </row>
    <row r="74" spans="1:8" s="1" customFormat="1" x14ac:dyDescent="0.25">
      <c r="A74" s="15"/>
      <c r="B74" s="15"/>
      <c r="C74" s="32" t="s">
        <v>175</v>
      </c>
      <c r="D74" s="15" t="s">
        <v>51</v>
      </c>
      <c r="E74" s="15">
        <v>423410</v>
      </c>
      <c r="F74" s="20">
        <v>600000</v>
      </c>
      <c r="G74" s="16">
        <v>317381</v>
      </c>
      <c r="H74" s="16">
        <v>350000</v>
      </c>
    </row>
    <row r="75" spans="1:8" s="1" customFormat="1" x14ac:dyDescent="0.25">
      <c r="A75" s="15"/>
      <c r="B75" s="15"/>
      <c r="C75" s="15" t="s">
        <v>176</v>
      </c>
      <c r="D75" s="15" t="s">
        <v>177</v>
      </c>
      <c r="E75" s="15">
        <v>423710</v>
      </c>
      <c r="F75" s="20">
        <v>0</v>
      </c>
      <c r="G75" s="16">
        <v>186005</v>
      </c>
      <c r="H75" s="16">
        <v>250000</v>
      </c>
    </row>
    <row r="76" spans="1:8" s="1" customFormat="1" x14ac:dyDescent="0.25">
      <c r="A76" s="15"/>
      <c r="B76" s="15">
        <v>9.8000000000000007</v>
      </c>
      <c r="C76" s="15" t="s">
        <v>52</v>
      </c>
      <c r="D76" s="15"/>
      <c r="E76" s="15">
        <v>423911</v>
      </c>
      <c r="F76" s="20">
        <v>50000</v>
      </c>
      <c r="G76" s="16">
        <v>43118</v>
      </c>
      <c r="H76" s="16">
        <v>50000</v>
      </c>
    </row>
    <row r="77" spans="1:8" s="5" customFormat="1" x14ac:dyDescent="0.25">
      <c r="A77" s="13">
        <v>10</v>
      </c>
      <c r="B77" s="13" t="s">
        <v>53</v>
      </c>
      <c r="C77" s="13"/>
      <c r="D77" s="13"/>
      <c r="E77" s="13">
        <v>424000</v>
      </c>
      <c r="F77" s="21">
        <f>F78+F79+F82</f>
        <v>3380000</v>
      </c>
      <c r="G77" s="14">
        <f>G78+G79+G82</f>
        <v>2398613</v>
      </c>
      <c r="H77" s="14">
        <f>H78+H79+H82</f>
        <v>3550000</v>
      </c>
    </row>
    <row r="78" spans="1:8" x14ac:dyDescent="0.25">
      <c r="A78" s="7"/>
      <c r="B78" s="15">
        <v>10.1</v>
      </c>
      <c r="C78" s="15" t="s">
        <v>54</v>
      </c>
      <c r="D78" s="15"/>
      <c r="E78" s="15">
        <v>424231</v>
      </c>
      <c r="F78" s="20">
        <v>210000</v>
      </c>
      <c r="G78" s="16">
        <v>204675</v>
      </c>
      <c r="H78" s="16">
        <v>500000</v>
      </c>
    </row>
    <row r="79" spans="1:8" x14ac:dyDescent="0.25">
      <c r="A79" s="15"/>
      <c r="B79" s="15">
        <v>10.199999999999999</v>
      </c>
      <c r="C79" s="15" t="s">
        <v>55</v>
      </c>
      <c r="D79" s="15"/>
      <c r="E79" s="15">
        <v>424300</v>
      </c>
      <c r="F79" s="20">
        <f>F80+F81</f>
        <v>2240000</v>
      </c>
      <c r="G79" s="16">
        <f>SUM(G80:G81)</f>
        <v>1784017</v>
      </c>
      <c r="H79" s="16">
        <f>SUM(H80:H81)</f>
        <v>2300000</v>
      </c>
    </row>
    <row r="80" spans="1:8" x14ac:dyDescent="0.25">
      <c r="A80" s="7"/>
      <c r="B80" s="7"/>
      <c r="C80" s="18" t="s">
        <v>117</v>
      </c>
      <c r="D80" s="7" t="s">
        <v>56</v>
      </c>
      <c r="E80" s="7">
        <v>424331</v>
      </c>
      <c r="F80" s="22">
        <v>240000</v>
      </c>
      <c r="G80" s="17">
        <v>268672</v>
      </c>
      <c r="H80" s="17">
        <v>300000</v>
      </c>
    </row>
    <row r="81" spans="1:8" ht="32.25" customHeight="1" x14ac:dyDescent="0.25">
      <c r="A81" s="7"/>
      <c r="B81" s="7"/>
      <c r="C81" s="18" t="s">
        <v>118</v>
      </c>
      <c r="D81" s="19" t="s">
        <v>121</v>
      </c>
      <c r="E81" s="28" t="s">
        <v>161</v>
      </c>
      <c r="F81" s="22">
        <v>2000000</v>
      </c>
      <c r="G81" s="17">
        <v>1515345</v>
      </c>
      <c r="H81" s="17">
        <v>2000000</v>
      </c>
    </row>
    <row r="82" spans="1:8" x14ac:dyDescent="0.25">
      <c r="A82" s="15"/>
      <c r="B82" s="15">
        <v>10.3</v>
      </c>
      <c r="C82" s="15" t="s">
        <v>57</v>
      </c>
      <c r="D82" s="15"/>
      <c r="E82" s="15">
        <v>424600</v>
      </c>
      <c r="F82" s="20">
        <f>F83+F84</f>
        <v>930000</v>
      </c>
      <c r="G82" s="16">
        <f>SUM(G83:G84)</f>
        <v>409921</v>
      </c>
      <c r="H82" s="16">
        <f>SUM(H83:H84)</f>
        <v>750000</v>
      </c>
    </row>
    <row r="83" spans="1:8" x14ac:dyDescent="0.25">
      <c r="A83" s="7"/>
      <c r="B83" s="7"/>
      <c r="C83" s="18" t="s">
        <v>119</v>
      </c>
      <c r="D83" s="7" t="s">
        <v>58</v>
      </c>
      <c r="E83" s="7">
        <v>424611</v>
      </c>
      <c r="F83" s="22">
        <v>380000</v>
      </c>
      <c r="G83" s="17">
        <v>183360</v>
      </c>
      <c r="H83" s="17">
        <v>200000</v>
      </c>
    </row>
    <row r="84" spans="1:8" x14ac:dyDescent="0.25">
      <c r="A84" s="7"/>
      <c r="B84" s="7"/>
      <c r="C84" s="18" t="s">
        <v>120</v>
      </c>
      <c r="D84" s="7" t="s">
        <v>59</v>
      </c>
      <c r="E84" s="7">
        <v>424621</v>
      </c>
      <c r="F84" s="22">
        <v>550000</v>
      </c>
      <c r="G84" s="17">
        <v>226561</v>
      </c>
      <c r="H84" s="17">
        <v>550000</v>
      </c>
    </row>
    <row r="85" spans="1:8" s="5" customFormat="1" x14ac:dyDescent="0.25">
      <c r="A85" s="13">
        <v>11</v>
      </c>
      <c r="B85" s="13" t="s">
        <v>60</v>
      </c>
      <c r="C85" s="13"/>
      <c r="D85" s="13"/>
      <c r="E85" s="13">
        <v>425000</v>
      </c>
      <c r="F85" s="21">
        <f>F86+F87+F88</f>
        <v>5500000</v>
      </c>
      <c r="G85" s="14">
        <f>SUM(G86:G87:G88)</f>
        <v>5059672</v>
      </c>
      <c r="H85" s="14">
        <f>SUM(H86:H87:H88)</f>
        <v>6000000</v>
      </c>
    </row>
    <row r="86" spans="1:8" s="1" customFormat="1" x14ac:dyDescent="0.25">
      <c r="A86" s="15"/>
      <c r="B86" s="15">
        <v>11.1</v>
      </c>
      <c r="C86" s="15" t="s">
        <v>61</v>
      </c>
      <c r="D86" s="15"/>
      <c r="E86" s="15">
        <v>425100</v>
      </c>
      <c r="F86" s="20">
        <v>1500000</v>
      </c>
      <c r="G86" s="16">
        <v>1278855</v>
      </c>
      <c r="H86" s="16">
        <v>2000000</v>
      </c>
    </row>
    <row r="87" spans="1:8" s="1" customFormat="1" x14ac:dyDescent="0.25">
      <c r="A87" s="15"/>
      <c r="B87" s="15">
        <v>11.2</v>
      </c>
      <c r="C87" s="15" t="s">
        <v>62</v>
      </c>
      <c r="D87" s="15"/>
      <c r="E87" s="15">
        <v>425200</v>
      </c>
      <c r="F87" s="20">
        <v>4000000</v>
      </c>
      <c r="G87" s="16">
        <v>2704157</v>
      </c>
      <c r="H87" s="16">
        <v>3000000</v>
      </c>
    </row>
    <row r="88" spans="1:8" x14ac:dyDescent="0.25">
      <c r="A88" s="7"/>
      <c r="B88" s="15">
        <v>11.3</v>
      </c>
      <c r="C88" s="15" t="s">
        <v>174</v>
      </c>
      <c r="D88" s="15"/>
      <c r="E88" s="7">
        <v>425211</v>
      </c>
      <c r="F88" s="7"/>
      <c r="G88" s="17">
        <v>1076660</v>
      </c>
      <c r="H88" s="17">
        <v>1000000</v>
      </c>
    </row>
    <row r="89" spans="1:8" x14ac:dyDescent="0.25">
      <c r="A89" s="13">
        <v>12</v>
      </c>
      <c r="B89" s="13" t="s">
        <v>63</v>
      </c>
      <c r="C89" s="13"/>
      <c r="D89" s="13"/>
      <c r="E89" s="13">
        <v>426000</v>
      </c>
      <c r="F89" s="21">
        <f>F90+F93+F94+F96+F100+F101</f>
        <v>24620000</v>
      </c>
      <c r="G89" s="14">
        <f>G90+G93+G94+G96+G100+G101</f>
        <v>23057674</v>
      </c>
      <c r="H89" s="14">
        <f>H90+H93+H94+H96+H100+H101</f>
        <v>25820000</v>
      </c>
    </row>
    <row r="90" spans="1:8" x14ac:dyDescent="0.25">
      <c r="A90" s="15"/>
      <c r="B90" s="15">
        <v>12.1</v>
      </c>
      <c r="C90" s="15" t="s">
        <v>64</v>
      </c>
      <c r="D90" s="15"/>
      <c r="E90" s="15">
        <v>426100</v>
      </c>
      <c r="F90" s="20">
        <f>F91+F92</f>
        <v>1500000</v>
      </c>
      <c r="G90" s="16">
        <f>SUM(G91:G92)</f>
        <v>1299822</v>
      </c>
      <c r="H90" s="16">
        <f>SUM(H91:H92)</f>
        <v>1600000</v>
      </c>
    </row>
    <row r="91" spans="1:8" x14ac:dyDescent="0.25">
      <c r="A91" s="7"/>
      <c r="B91" s="7"/>
      <c r="C91" s="18" t="s">
        <v>122</v>
      </c>
      <c r="D91" s="7" t="s">
        <v>65</v>
      </c>
      <c r="E91" s="7">
        <v>426111</v>
      </c>
      <c r="F91" s="22">
        <v>1000000</v>
      </c>
      <c r="G91" s="17">
        <v>806932</v>
      </c>
      <c r="H91" s="17">
        <v>1000000</v>
      </c>
    </row>
    <row r="92" spans="1:8" x14ac:dyDescent="0.25">
      <c r="A92" s="7"/>
      <c r="B92" s="7"/>
      <c r="C92" s="18" t="s">
        <v>123</v>
      </c>
      <c r="D92" s="7" t="s">
        <v>66</v>
      </c>
      <c r="E92" s="7">
        <v>426120</v>
      </c>
      <c r="F92" s="22">
        <v>500000</v>
      </c>
      <c r="G92" s="17">
        <v>492890</v>
      </c>
      <c r="H92" s="17">
        <v>600000</v>
      </c>
    </row>
    <row r="93" spans="1:8" x14ac:dyDescent="0.25">
      <c r="A93" s="15"/>
      <c r="B93" s="15">
        <v>12.2</v>
      </c>
      <c r="C93" s="15" t="s">
        <v>67</v>
      </c>
      <c r="D93" s="15"/>
      <c r="E93" s="15">
        <v>426300</v>
      </c>
      <c r="F93" s="20">
        <v>370000</v>
      </c>
      <c r="G93" s="16">
        <v>359958</v>
      </c>
      <c r="H93" s="16">
        <v>370000</v>
      </c>
    </row>
    <row r="94" spans="1:8" x14ac:dyDescent="0.25">
      <c r="A94" s="15"/>
      <c r="B94" s="15">
        <v>12.3</v>
      </c>
      <c r="C94" s="15" t="s">
        <v>68</v>
      </c>
      <c r="D94" s="15"/>
      <c r="E94" s="15">
        <v>426400</v>
      </c>
      <c r="F94" s="20">
        <f>F95</f>
        <v>1650000</v>
      </c>
      <c r="G94" s="16">
        <f>SUM(G95:G95)</f>
        <v>1570573</v>
      </c>
      <c r="H94" s="16">
        <f>H95</f>
        <v>1650000</v>
      </c>
    </row>
    <row r="95" spans="1:8" x14ac:dyDescent="0.25">
      <c r="A95" s="7"/>
      <c r="B95" s="7"/>
      <c r="C95" s="18" t="s">
        <v>124</v>
      </c>
      <c r="D95" s="7" t="s">
        <v>69</v>
      </c>
      <c r="E95" s="7">
        <v>426410</v>
      </c>
      <c r="F95" s="22">
        <v>1650000</v>
      </c>
      <c r="G95" s="17">
        <v>1570573</v>
      </c>
      <c r="H95" s="17">
        <v>1650000</v>
      </c>
    </row>
    <row r="96" spans="1:8" x14ac:dyDescent="0.25">
      <c r="A96" s="15"/>
      <c r="B96" s="15">
        <v>12.4</v>
      </c>
      <c r="C96" s="15" t="s">
        <v>70</v>
      </c>
      <c r="D96" s="15"/>
      <c r="E96" s="15">
        <v>426700</v>
      </c>
      <c r="F96" s="20">
        <f>F97+F98+F99</f>
        <v>19500000</v>
      </c>
      <c r="G96" s="16">
        <f>SUM(G97:G99)</f>
        <v>18673502</v>
      </c>
      <c r="H96" s="16">
        <f>SUM(H97:H99)</f>
        <v>20500000</v>
      </c>
    </row>
    <row r="97" spans="1:8" x14ac:dyDescent="0.25">
      <c r="A97" s="7"/>
      <c r="B97" s="7"/>
      <c r="C97" s="18" t="s">
        <v>125</v>
      </c>
      <c r="D97" s="7" t="s">
        <v>71</v>
      </c>
      <c r="E97" s="7">
        <v>426721</v>
      </c>
      <c r="F97" s="22">
        <v>18000000</v>
      </c>
      <c r="G97" s="17">
        <v>17359021</v>
      </c>
      <c r="H97" s="17">
        <v>19000000</v>
      </c>
    </row>
    <row r="98" spans="1:8" x14ac:dyDescent="0.25">
      <c r="A98" s="7"/>
      <c r="B98" s="7"/>
      <c r="C98" s="18" t="s">
        <v>126</v>
      </c>
      <c r="D98" s="7" t="s">
        <v>72</v>
      </c>
      <c r="E98" s="7">
        <v>426761</v>
      </c>
      <c r="F98" s="22">
        <v>1000000</v>
      </c>
      <c r="G98" s="17">
        <v>876355</v>
      </c>
      <c r="H98" s="17">
        <v>1000000</v>
      </c>
    </row>
    <row r="99" spans="1:8" x14ac:dyDescent="0.25">
      <c r="A99" s="7"/>
      <c r="B99" s="7"/>
      <c r="C99" s="18" t="s">
        <v>127</v>
      </c>
      <c r="D99" s="7" t="s">
        <v>73</v>
      </c>
      <c r="E99" s="7">
        <v>426791</v>
      </c>
      <c r="F99" s="22">
        <v>500000</v>
      </c>
      <c r="G99" s="17">
        <v>438126</v>
      </c>
      <c r="H99" s="17">
        <v>500000</v>
      </c>
    </row>
    <row r="100" spans="1:8" x14ac:dyDescent="0.25">
      <c r="A100" s="15"/>
      <c r="B100" s="15">
        <v>12.5</v>
      </c>
      <c r="C100" s="15" t="s">
        <v>74</v>
      </c>
      <c r="D100" s="15"/>
      <c r="E100" s="15">
        <v>426810</v>
      </c>
      <c r="F100" s="20">
        <v>500000</v>
      </c>
      <c r="G100" s="16">
        <v>365577</v>
      </c>
      <c r="H100" s="16">
        <v>400000</v>
      </c>
    </row>
    <row r="101" spans="1:8" x14ac:dyDescent="0.25">
      <c r="A101" s="15"/>
      <c r="B101" s="15">
        <v>12.6</v>
      </c>
      <c r="C101" s="15" t="s">
        <v>100</v>
      </c>
      <c r="D101" s="15"/>
      <c r="E101" s="15">
        <v>426900</v>
      </c>
      <c r="F101" s="20">
        <f>F102+F103</f>
        <v>1100000</v>
      </c>
      <c r="G101" s="16">
        <f>SUM(G102:G103)</f>
        <v>788242</v>
      </c>
      <c r="H101" s="16">
        <f>SUM(H102:H103)</f>
        <v>1300000</v>
      </c>
    </row>
    <row r="102" spans="1:8" x14ac:dyDescent="0.25">
      <c r="A102" s="7"/>
      <c r="B102" s="7"/>
      <c r="C102" s="18" t="s">
        <v>128</v>
      </c>
      <c r="D102" s="7" t="s">
        <v>75</v>
      </c>
      <c r="E102" s="7">
        <v>426912</v>
      </c>
      <c r="F102" s="22">
        <v>300000</v>
      </c>
      <c r="G102" s="17">
        <v>169345</v>
      </c>
      <c r="H102" s="17">
        <v>300000</v>
      </c>
    </row>
    <row r="103" spans="1:8" x14ac:dyDescent="0.25">
      <c r="A103" s="7"/>
      <c r="B103" s="7"/>
      <c r="C103" s="18" t="s">
        <v>129</v>
      </c>
      <c r="D103" s="7" t="s">
        <v>146</v>
      </c>
      <c r="E103" s="7">
        <v>426919</v>
      </c>
      <c r="F103" s="22">
        <v>800000</v>
      </c>
      <c r="G103" s="17">
        <v>618897</v>
      </c>
      <c r="H103" s="17">
        <v>1000000</v>
      </c>
    </row>
    <row r="104" spans="1:8" s="5" customFormat="1" x14ac:dyDescent="0.25">
      <c r="A104" s="13">
        <v>13</v>
      </c>
      <c r="B104" s="13" t="s">
        <v>76</v>
      </c>
      <c r="C104" s="13"/>
      <c r="D104" s="13"/>
      <c r="E104" s="13">
        <v>480000</v>
      </c>
      <c r="F104" s="21">
        <f>F105+F106</f>
        <v>1570000</v>
      </c>
      <c r="G104" s="14">
        <f>SUM(G105:G106)</f>
        <v>1358827</v>
      </c>
      <c r="H104" s="14">
        <f>SUM(H105:H106)</f>
        <v>220000</v>
      </c>
    </row>
    <row r="105" spans="1:8" s="1" customFormat="1" x14ac:dyDescent="0.25">
      <c r="A105" s="15"/>
      <c r="B105" s="15">
        <v>13.1</v>
      </c>
      <c r="C105" s="15" t="s">
        <v>77</v>
      </c>
      <c r="D105" s="15"/>
      <c r="E105" s="15">
        <v>482131</v>
      </c>
      <c r="F105" s="20">
        <v>70000</v>
      </c>
      <c r="G105" s="16">
        <v>60101</v>
      </c>
      <c r="H105" s="16">
        <v>70000</v>
      </c>
    </row>
    <row r="106" spans="1:8" s="1" customFormat="1" x14ac:dyDescent="0.25">
      <c r="A106" s="15"/>
      <c r="B106" s="15">
        <v>13.2</v>
      </c>
      <c r="C106" s="15" t="s">
        <v>78</v>
      </c>
      <c r="D106" s="15"/>
      <c r="E106" s="15">
        <v>482200</v>
      </c>
      <c r="F106" s="20">
        <v>1500000</v>
      </c>
      <c r="G106" s="16">
        <v>1298726</v>
      </c>
      <c r="H106" s="16">
        <v>150000</v>
      </c>
    </row>
    <row r="107" spans="1:8" x14ac:dyDescent="0.25">
      <c r="A107" s="11" t="s">
        <v>79</v>
      </c>
      <c r="B107" s="11" t="s">
        <v>80</v>
      </c>
      <c r="C107" s="11"/>
      <c r="D107" s="11"/>
      <c r="E107" s="11">
        <v>500000</v>
      </c>
      <c r="F107" s="23">
        <f>F108+F120+F122</f>
        <v>19241000</v>
      </c>
      <c r="G107" s="12">
        <f>G108+G120+G122</f>
        <v>14171735</v>
      </c>
      <c r="H107" s="12">
        <f>H108+H120+H122</f>
        <v>5990000</v>
      </c>
    </row>
    <row r="108" spans="1:8" s="5" customFormat="1" x14ac:dyDescent="0.25">
      <c r="A108" s="13">
        <v>1</v>
      </c>
      <c r="B108" s="13" t="s">
        <v>81</v>
      </c>
      <c r="C108" s="13"/>
      <c r="D108" s="13"/>
      <c r="E108" s="13">
        <v>512000</v>
      </c>
      <c r="F108" s="21">
        <f>F109+F110+F115+F116+F117+F118+F119</f>
        <v>18841000</v>
      </c>
      <c r="G108" s="14">
        <f>G109+G110+G115+G116+G117+G118+G119</f>
        <v>14042721</v>
      </c>
      <c r="H108" s="14">
        <f>H109+H110+H115+H116+H117+H118+H119</f>
        <v>5590000</v>
      </c>
    </row>
    <row r="109" spans="1:8" s="1" customFormat="1" x14ac:dyDescent="0.25">
      <c r="A109" s="15"/>
      <c r="B109" s="15">
        <v>1.1000000000000001</v>
      </c>
      <c r="C109" s="15" t="s">
        <v>82</v>
      </c>
      <c r="D109" s="15"/>
      <c r="E109" s="15">
        <v>512111</v>
      </c>
      <c r="F109" s="20">
        <v>0</v>
      </c>
      <c r="G109" s="16">
        <v>0</v>
      </c>
      <c r="H109" s="16">
        <v>0</v>
      </c>
    </row>
    <row r="110" spans="1:8" x14ac:dyDescent="0.25">
      <c r="A110" s="15"/>
      <c r="B110" s="15">
        <v>1.2</v>
      </c>
      <c r="C110" s="15" t="s">
        <v>83</v>
      </c>
      <c r="D110" s="15"/>
      <c r="E110" s="15">
        <v>512200</v>
      </c>
      <c r="F110" s="20">
        <f>SUM(F111:F114)</f>
        <v>2800000</v>
      </c>
      <c r="G110" s="16">
        <f>SUM(G111:G114)</f>
        <v>1472489</v>
      </c>
      <c r="H110" s="16">
        <f>SUM(H111:H114)</f>
        <v>2400000</v>
      </c>
    </row>
    <row r="111" spans="1:8" x14ac:dyDescent="0.25">
      <c r="A111" s="7"/>
      <c r="B111" s="7"/>
      <c r="C111" s="18" t="s">
        <v>130</v>
      </c>
      <c r="D111" s="7" t="s">
        <v>84</v>
      </c>
      <c r="E111" s="7">
        <v>512210</v>
      </c>
      <c r="F111" s="22">
        <v>1200000</v>
      </c>
      <c r="G111" s="17">
        <v>1058392</v>
      </c>
      <c r="H111" s="17">
        <v>600000</v>
      </c>
    </row>
    <row r="112" spans="1:8" x14ac:dyDescent="0.25">
      <c r="A112" s="7"/>
      <c r="B112" s="7"/>
      <c r="C112" s="18" t="s">
        <v>131</v>
      </c>
      <c r="D112" s="7" t="s">
        <v>85</v>
      </c>
      <c r="E112" s="7">
        <v>512221</v>
      </c>
      <c r="F112" s="22">
        <v>1100000</v>
      </c>
      <c r="G112" s="17">
        <v>335098</v>
      </c>
      <c r="H112" s="17">
        <v>1500000</v>
      </c>
    </row>
    <row r="113" spans="1:8" x14ac:dyDescent="0.25">
      <c r="A113" s="7"/>
      <c r="B113" s="7"/>
      <c r="C113" s="18" t="s">
        <v>132</v>
      </c>
      <c r="D113" s="7" t="s">
        <v>86</v>
      </c>
      <c r="E113" s="7">
        <v>512221</v>
      </c>
      <c r="F113" s="22">
        <v>100000</v>
      </c>
      <c r="G113" s="17">
        <v>78999</v>
      </c>
      <c r="H113" s="17">
        <v>200000</v>
      </c>
    </row>
    <row r="114" spans="1:8" x14ac:dyDescent="0.25">
      <c r="A114" s="7"/>
      <c r="B114" s="7"/>
      <c r="C114" s="18" t="s">
        <v>133</v>
      </c>
      <c r="D114" s="7" t="s">
        <v>87</v>
      </c>
      <c r="E114" s="7">
        <v>512223</v>
      </c>
      <c r="F114" s="22">
        <v>400000</v>
      </c>
      <c r="G114" s="17">
        <v>0</v>
      </c>
      <c r="H114" s="17">
        <v>100000</v>
      </c>
    </row>
    <row r="115" spans="1:8" s="1" customFormat="1" x14ac:dyDescent="0.25">
      <c r="A115" s="15"/>
      <c r="B115" s="15">
        <v>1.3</v>
      </c>
      <c r="C115" s="15" t="s">
        <v>88</v>
      </c>
      <c r="D115" s="15"/>
      <c r="E115" s="15">
        <v>512230</v>
      </c>
      <c r="F115" s="20">
        <v>21000</v>
      </c>
      <c r="G115" s="16">
        <v>20965</v>
      </c>
      <c r="H115" s="16">
        <v>30000</v>
      </c>
    </row>
    <row r="116" spans="1:8" s="1" customFormat="1" x14ac:dyDescent="0.25">
      <c r="A116" s="15"/>
      <c r="B116" s="15">
        <v>1.4</v>
      </c>
      <c r="C116" s="15" t="s">
        <v>89</v>
      </c>
      <c r="D116" s="15"/>
      <c r="E116" s="15">
        <v>512240</v>
      </c>
      <c r="F116" s="20">
        <v>500000</v>
      </c>
      <c r="G116" s="16">
        <v>471427</v>
      </c>
      <c r="H116" s="16">
        <v>100000</v>
      </c>
    </row>
    <row r="117" spans="1:8" s="1" customFormat="1" x14ac:dyDescent="0.25">
      <c r="A117" s="15"/>
      <c r="B117" s="15">
        <v>1.5</v>
      </c>
      <c r="C117" s="15" t="s">
        <v>90</v>
      </c>
      <c r="D117" s="15"/>
      <c r="E117" s="15">
        <v>512250</v>
      </c>
      <c r="F117" s="20">
        <v>120000</v>
      </c>
      <c r="G117" s="16">
        <v>52280</v>
      </c>
      <c r="H117" s="16">
        <v>60000</v>
      </c>
    </row>
    <row r="118" spans="1:8" s="1" customFormat="1" x14ac:dyDescent="0.25">
      <c r="A118" s="15"/>
      <c r="B118" s="15">
        <v>1.6</v>
      </c>
      <c r="C118" s="15" t="s">
        <v>91</v>
      </c>
      <c r="D118" s="15"/>
      <c r="E118" s="15">
        <v>512411</v>
      </c>
      <c r="F118" s="15">
        <v>0</v>
      </c>
      <c r="G118" s="16">
        <v>0</v>
      </c>
      <c r="H118" s="16">
        <v>0</v>
      </c>
    </row>
    <row r="119" spans="1:8" s="1" customFormat="1" x14ac:dyDescent="0.25">
      <c r="A119" s="15"/>
      <c r="B119" s="15">
        <v>1.7</v>
      </c>
      <c r="C119" s="15" t="s">
        <v>92</v>
      </c>
      <c r="D119" s="15"/>
      <c r="E119" s="15">
        <v>512521</v>
      </c>
      <c r="F119" s="20">
        <v>15400000</v>
      </c>
      <c r="G119" s="16">
        <v>12025560</v>
      </c>
      <c r="H119" s="16">
        <v>3000000</v>
      </c>
    </row>
    <row r="120" spans="1:8" s="1" customFormat="1" x14ac:dyDescent="0.25">
      <c r="A120" s="25">
        <v>2</v>
      </c>
      <c r="B120" s="25" t="s">
        <v>143</v>
      </c>
      <c r="C120" s="25"/>
      <c r="D120" s="25"/>
      <c r="E120" s="25"/>
      <c r="F120" s="26">
        <f>F121</f>
        <v>0</v>
      </c>
      <c r="G120" s="27">
        <f>G121</f>
        <v>0</v>
      </c>
      <c r="H120" s="26">
        <f>H121</f>
        <v>0</v>
      </c>
    </row>
    <row r="121" spans="1:8" s="1" customFormat="1" x14ac:dyDescent="0.25">
      <c r="A121" s="15"/>
      <c r="B121" s="15">
        <v>2.1</v>
      </c>
      <c r="C121" s="15" t="s">
        <v>144</v>
      </c>
      <c r="D121" s="15"/>
      <c r="E121" s="15">
        <v>512226</v>
      </c>
      <c r="F121" s="20">
        <v>0</v>
      </c>
      <c r="G121" s="16">
        <v>0</v>
      </c>
      <c r="H121" s="20">
        <v>0</v>
      </c>
    </row>
    <row r="122" spans="1:8" s="5" customFormat="1" x14ac:dyDescent="0.25">
      <c r="A122" s="13">
        <v>3</v>
      </c>
      <c r="B122" s="13" t="s">
        <v>93</v>
      </c>
      <c r="C122" s="13"/>
      <c r="D122" s="13"/>
      <c r="E122" s="13">
        <v>515000</v>
      </c>
      <c r="F122" s="21">
        <f>F123+F124</f>
        <v>400000</v>
      </c>
      <c r="G122" s="21">
        <f t="shared" ref="G122:H122" si="0">G123+G124</f>
        <v>129014</v>
      </c>
      <c r="H122" s="21">
        <f t="shared" si="0"/>
        <v>400000</v>
      </c>
    </row>
    <row r="123" spans="1:8" s="1" customFormat="1" x14ac:dyDescent="0.25">
      <c r="A123" s="15"/>
      <c r="B123" s="15">
        <v>2.1</v>
      </c>
      <c r="C123" s="15" t="s">
        <v>94</v>
      </c>
      <c r="D123" s="15"/>
      <c r="E123" s="15">
        <v>515111</v>
      </c>
      <c r="F123" s="20">
        <v>200000</v>
      </c>
      <c r="G123" s="16">
        <v>0</v>
      </c>
      <c r="H123" s="16">
        <v>200000</v>
      </c>
    </row>
    <row r="124" spans="1:8" s="1" customFormat="1" x14ac:dyDescent="0.25">
      <c r="A124" s="15"/>
      <c r="B124" s="15">
        <v>2.2000000000000002</v>
      </c>
      <c r="C124" s="15" t="s">
        <v>95</v>
      </c>
      <c r="D124" s="15"/>
      <c r="E124" s="15">
        <v>515192</v>
      </c>
      <c r="F124" s="20">
        <v>200000</v>
      </c>
      <c r="G124" s="16">
        <v>129014</v>
      </c>
      <c r="H124" s="16">
        <v>200000</v>
      </c>
    </row>
    <row r="125" spans="1:8" x14ac:dyDescent="0.25">
      <c r="A125" s="11" t="s">
        <v>96</v>
      </c>
      <c r="B125" s="11" t="s">
        <v>97</v>
      </c>
      <c r="C125" s="11"/>
      <c r="D125" s="11"/>
      <c r="E125" s="11"/>
      <c r="F125" s="23">
        <f>F5-F14</f>
        <v>9297218</v>
      </c>
      <c r="G125" s="12">
        <f>G5-G14</f>
        <v>21604008</v>
      </c>
      <c r="H125" s="12">
        <f>H5-H14</f>
        <v>17643013</v>
      </c>
    </row>
    <row r="127" spans="1:8" hidden="1" x14ac:dyDescent="0.25"/>
    <row r="128" spans="1:8" hidden="1" x14ac:dyDescent="0.25"/>
    <row r="129" spans="3:8" x14ac:dyDescent="0.25">
      <c r="C129" t="s">
        <v>140</v>
      </c>
      <c r="G129" s="3" t="s">
        <v>142</v>
      </c>
    </row>
    <row r="130" spans="3:8" x14ac:dyDescent="0.25">
      <c r="C130" t="s">
        <v>103</v>
      </c>
      <c r="G130" s="3" t="s">
        <v>141</v>
      </c>
    </row>
    <row r="131" spans="3:8" x14ac:dyDescent="0.25">
      <c r="C131" s="1" t="s">
        <v>139</v>
      </c>
      <c r="G131" s="4" t="s">
        <v>138</v>
      </c>
      <c r="H131" s="24"/>
    </row>
  </sheetData>
  <mergeCells count="4">
    <mergeCell ref="A3:H3"/>
    <mergeCell ref="A1:H1"/>
    <mergeCell ref="B14:D14"/>
    <mergeCell ref="B5:D5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G35 G38 G44 G52 G79 G9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 Sofranić</dc:creator>
  <cp:lastModifiedBy>Draga Sofranić</cp:lastModifiedBy>
  <cp:lastPrinted>2016-01-25T07:43:30Z</cp:lastPrinted>
  <dcterms:created xsi:type="dcterms:W3CDTF">2013-07-19T08:49:52Z</dcterms:created>
  <dcterms:modified xsi:type="dcterms:W3CDTF">2016-01-25T10:59:46Z</dcterms:modified>
</cp:coreProperties>
</file>