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0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I155" i="1" l="1"/>
  <c r="I152" i="1"/>
  <c r="I143" i="1"/>
  <c r="I141" i="1" s="1"/>
  <c r="I140" i="1" s="1"/>
  <c r="I134" i="1"/>
  <c r="I131" i="1"/>
  <c r="I127" i="1"/>
  <c r="I124" i="1"/>
  <c r="I118" i="1"/>
  <c r="I112" i="1"/>
  <c r="I110" i="1" s="1"/>
  <c r="I106" i="1"/>
  <c r="I100" i="1"/>
  <c r="I99" i="1" s="1"/>
  <c r="I94" i="1"/>
  <c r="I79" i="1"/>
  <c r="I74" i="1" s="1"/>
  <c r="I68" i="1"/>
  <c r="I66" i="1"/>
  <c r="I61" i="1"/>
  <c r="I58" i="1"/>
  <c r="I54" i="1"/>
  <c r="I51" i="1"/>
  <c r="I49" i="1" s="1"/>
  <c r="I46" i="1"/>
  <c r="I44" i="1"/>
  <c r="I39" i="1"/>
  <c r="I35" i="1"/>
  <c r="I30" i="1"/>
  <c r="I6" i="1"/>
  <c r="I5" i="1" s="1"/>
  <c r="I117" i="1" l="1"/>
  <c r="I28" i="1"/>
  <c r="I27" i="1" s="1"/>
  <c r="I160" i="1" s="1"/>
  <c r="G6" i="1"/>
  <c r="G30" i="1"/>
  <c r="H155" i="1" l="1"/>
  <c r="H152" i="1"/>
  <c r="H143" i="1"/>
  <c r="H141" i="1" s="1"/>
  <c r="H134" i="1"/>
  <c r="H131" i="1"/>
  <c r="H127" i="1"/>
  <c r="H124" i="1"/>
  <c r="H118" i="1"/>
  <c r="H112" i="1"/>
  <c r="H110" i="1" s="1"/>
  <c r="H106" i="1"/>
  <c r="H100" i="1"/>
  <c r="H94" i="1"/>
  <c r="H79" i="1"/>
  <c r="H68" i="1"/>
  <c r="H66" i="1"/>
  <c r="H61" i="1"/>
  <c r="H58" i="1"/>
  <c r="H54" i="1"/>
  <c r="H51" i="1"/>
  <c r="H46" i="1"/>
  <c r="H44" i="1"/>
  <c r="H39" i="1"/>
  <c r="H35" i="1"/>
  <c r="H30" i="1"/>
  <c r="H6" i="1"/>
  <c r="H5" i="1" s="1"/>
  <c r="H117" i="1" l="1"/>
  <c r="H99" i="1"/>
  <c r="H74" i="1"/>
  <c r="H49" i="1"/>
  <c r="H140" i="1"/>
  <c r="H28" i="1" l="1"/>
  <c r="H27" i="1" s="1"/>
  <c r="H160" i="1" s="1"/>
  <c r="G5" i="1"/>
  <c r="F155" i="1" l="1"/>
  <c r="F152" i="1"/>
  <c r="F143" i="1"/>
  <c r="F141" i="1" s="1"/>
  <c r="F134" i="1"/>
  <c r="F131" i="1"/>
  <c r="F127" i="1"/>
  <c r="F124" i="1"/>
  <c r="F118" i="1"/>
  <c r="F112" i="1"/>
  <c r="F110" i="1" s="1"/>
  <c r="F106" i="1"/>
  <c r="F100" i="1"/>
  <c r="F94" i="1"/>
  <c r="F79" i="1"/>
  <c r="F68" i="1"/>
  <c r="F66" i="1"/>
  <c r="F61" i="1"/>
  <c r="F58" i="1"/>
  <c r="F54" i="1"/>
  <c r="F51" i="1"/>
  <c r="F49" i="1" s="1"/>
  <c r="F46" i="1"/>
  <c r="F44" i="1"/>
  <c r="F39" i="1"/>
  <c r="F35" i="1"/>
  <c r="F30" i="1"/>
  <c r="F6" i="1"/>
  <c r="F5" i="1" s="1"/>
  <c r="F99" i="1" l="1"/>
  <c r="F74" i="1"/>
  <c r="F140" i="1"/>
  <c r="F117" i="1"/>
  <c r="F28" i="1" s="1"/>
  <c r="F27" i="1" s="1"/>
  <c r="F160" i="1" s="1"/>
  <c r="G155" i="1" l="1"/>
  <c r="G134" i="1"/>
  <c r="G127" i="1"/>
  <c r="G124" i="1"/>
  <c r="G118" i="1"/>
  <c r="G112" i="1"/>
  <c r="G39" i="1"/>
  <c r="G106" i="1" l="1"/>
  <c r="G79" i="1" l="1"/>
  <c r="G152" i="1"/>
  <c r="G143" i="1"/>
  <c r="G141" i="1" s="1"/>
  <c r="G131" i="1"/>
  <c r="G117" i="1" s="1"/>
  <c r="G110" i="1"/>
  <c r="G100" i="1"/>
  <c r="G94" i="1"/>
  <c r="G68" i="1"/>
  <c r="G66" i="1"/>
  <c r="G61" i="1"/>
  <c r="G58" i="1"/>
  <c r="G54" i="1"/>
  <c r="G51" i="1"/>
  <c r="G46" i="1"/>
  <c r="G44" i="1"/>
  <c r="G35" i="1"/>
  <c r="G140" i="1" l="1"/>
  <c r="G99" i="1"/>
  <c r="G74" i="1"/>
  <c r="G49" i="1"/>
  <c r="G28" i="1" l="1"/>
  <c r="G27" i="1" s="1"/>
  <c r="G160" i="1" s="1"/>
</calcChain>
</file>

<file path=xl/sharedStrings.xml><?xml version="1.0" encoding="utf-8"?>
<sst xmlns="http://schemas.openxmlformats.org/spreadsheetml/2006/main" count="243" uniqueCount="236">
  <si>
    <t>ZAVOD ZA JAVNO ZDRAVLJE ŠABAC</t>
  </si>
  <si>
    <t>O  P  I  S</t>
  </si>
  <si>
    <t>Prihodi od sopstvenih usluga</t>
  </si>
  <si>
    <t>I</t>
  </si>
  <si>
    <t>TEKUĆI RASHODI</t>
  </si>
  <si>
    <t>PLATE I DODACI ZAPOSLENIH</t>
  </si>
  <si>
    <t>SOCIJALNI DOPRINOSI NA TERET POSLODAVCA</t>
  </si>
  <si>
    <t>Doprinos za PIO</t>
  </si>
  <si>
    <t>Doprinos za zdravstveno osiguranje</t>
  </si>
  <si>
    <t>Doprinos za nezaposlenost</t>
  </si>
  <si>
    <t>NAKNADE U NATURI</t>
  </si>
  <si>
    <t>Poklon deci za novu godinu</t>
  </si>
  <si>
    <t>Parking</t>
  </si>
  <si>
    <t>SOCIJALNA DAVANJA ZA ZAPOSLENE</t>
  </si>
  <si>
    <t>Otpremnine za odlazak u penziju</t>
  </si>
  <si>
    <t>Pomoć u lečenju zaposlenog ili člana porodice</t>
  </si>
  <si>
    <t>NAKNADA TROŠKOVA ZA ZAPOSLENE</t>
  </si>
  <si>
    <t>Naknada troškova prevoza na posao i sa posla</t>
  </si>
  <si>
    <t>NAGRADE ZAPOSLENIMA I OSTALI POSEBNI RASHODI</t>
  </si>
  <si>
    <t>Jubilarne nagrade</t>
  </si>
  <si>
    <t>STALNI TROŠKOVI</t>
  </si>
  <si>
    <t>Troškovi platnog prometa</t>
  </si>
  <si>
    <t>Energetske usluge</t>
  </si>
  <si>
    <t>Električna energija</t>
  </si>
  <si>
    <t>Grejanje</t>
  </si>
  <si>
    <t>Komunalne usluge</t>
  </si>
  <si>
    <t>Usluge komunikacija</t>
  </si>
  <si>
    <t>Telefoni</t>
  </si>
  <si>
    <t>PTT usluge</t>
  </si>
  <si>
    <t>Usluge osiguranja</t>
  </si>
  <si>
    <t>Osiguranje imovine</t>
  </si>
  <si>
    <t>Osiguranje vozila(kasko)</t>
  </si>
  <si>
    <t>Osiguranje vozila(obavezno)</t>
  </si>
  <si>
    <t>Osiguranje zaposlenih</t>
  </si>
  <si>
    <t>Zakup imovine</t>
  </si>
  <si>
    <t>TROŠKOVI PUTOVANJA</t>
  </si>
  <si>
    <t>Troškovi dnevnica na službenom putu</t>
  </si>
  <si>
    <t>Troškovi prevoza na službenom putu</t>
  </si>
  <si>
    <t>Troškovi smeštaja na službenom putu</t>
  </si>
  <si>
    <t>Ostali troškovi službenih putovanja</t>
  </si>
  <si>
    <t>TROŠKOVI USLUGA</t>
  </si>
  <si>
    <t>Administrativne usluge(članar.komori)</t>
  </si>
  <si>
    <t>Kompjuterske usluge</t>
  </si>
  <si>
    <t>Usluge informisanja(objav.tendera,Glas podrinja)</t>
  </si>
  <si>
    <t>Stručne usluge</t>
  </si>
  <si>
    <t>Naknade članovima upravnog odbora</t>
  </si>
  <si>
    <t>Usluge pranja veša</t>
  </si>
  <si>
    <t>Reprezentacija</t>
  </si>
  <si>
    <t>Ostale opšte usluge</t>
  </si>
  <si>
    <t>SPECIJALIZOVANE USLUGE</t>
  </si>
  <si>
    <t>Medicinske usluge</t>
  </si>
  <si>
    <t>Usluge javnog zdravstva(spoljni stručni nadzor)</t>
  </si>
  <si>
    <t>Usluge očuvanja životne sredine i nauke</t>
  </si>
  <si>
    <t>Usluge nauke(akreditacija)</t>
  </si>
  <si>
    <t>TEKUĆE POPRAVKE I ODRŽAVANJA</t>
  </si>
  <si>
    <t>MATERIJAL</t>
  </si>
  <si>
    <t>Administrativni materijal</t>
  </si>
  <si>
    <t>Kancelarijski materijal</t>
  </si>
  <si>
    <t>Službena odeća i obuća</t>
  </si>
  <si>
    <t>Stručna literatura za redovne potrebe zaposlenih</t>
  </si>
  <si>
    <t>Materijal za saobraćaj</t>
  </si>
  <si>
    <t>Izdaci za gorivo za aute</t>
  </si>
  <si>
    <t>Medicinski i laboratorijski materijal</t>
  </si>
  <si>
    <t>Laboratorijski materijal</t>
  </si>
  <si>
    <t>Materijal za DDD</t>
  </si>
  <si>
    <t>Ostali laboratorijski materijal</t>
  </si>
  <si>
    <t>Materijal za održavanje higijene</t>
  </si>
  <si>
    <t>Razni rezervni delovi za popravke</t>
  </si>
  <si>
    <t>OSTALI  RASHODI</t>
  </si>
  <si>
    <t>Porezi za registraciju vozilu</t>
  </si>
  <si>
    <t>Obavezne takse(gradske,republičke,sudske)</t>
  </si>
  <si>
    <t>II</t>
  </si>
  <si>
    <t xml:space="preserve">IZDACI  ZA  NEFINANSIJSKU  IMOVINU </t>
  </si>
  <si>
    <t>MAŠINE I OPREMA</t>
  </si>
  <si>
    <t>Nabavka auta</t>
  </si>
  <si>
    <t>Nabavka administrativne opreme</t>
  </si>
  <si>
    <t>Komunikaciona oprema(telefonske centrale,telefoni)</t>
  </si>
  <si>
    <t>Laboratorijska oprema</t>
  </si>
  <si>
    <t>NEMATERIJALNA IMOVINA</t>
  </si>
  <si>
    <t>Kompjuterski softver</t>
  </si>
  <si>
    <t>Licence</t>
  </si>
  <si>
    <t>III</t>
  </si>
  <si>
    <t>R E Z U L T A T (SUFICIT)</t>
  </si>
  <si>
    <t>B     R A S H O D I</t>
  </si>
  <si>
    <t xml:space="preserve">A     P R I H O D I </t>
  </si>
  <si>
    <t>Materijal za posebne namene</t>
  </si>
  <si>
    <t>Grupa konta</t>
  </si>
  <si>
    <t>7,2,1</t>
  </si>
  <si>
    <t>7,2,2</t>
  </si>
  <si>
    <t>7,3,1</t>
  </si>
  <si>
    <t>7,3,2</t>
  </si>
  <si>
    <t>7,4,1</t>
  </si>
  <si>
    <t>7,4,2</t>
  </si>
  <si>
    <t>7,5,1</t>
  </si>
  <si>
    <t>7,5,2</t>
  </si>
  <si>
    <t>7,5,3</t>
  </si>
  <si>
    <t>7,5,4</t>
  </si>
  <si>
    <t>7,6,1</t>
  </si>
  <si>
    <t>9,5,1</t>
  </si>
  <si>
    <t>9,5,2</t>
  </si>
  <si>
    <t>10,2,1</t>
  </si>
  <si>
    <t>10,2,2</t>
  </si>
  <si>
    <t>10,3,1</t>
  </si>
  <si>
    <t>10,3,2</t>
  </si>
  <si>
    <t>12,1,1</t>
  </si>
  <si>
    <t>12,1,2</t>
  </si>
  <si>
    <t>12,3,1</t>
  </si>
  <si>
    <t>12,4,1</t>
  </si>
  <si>
    <t>12,4,3</t>
  </si>
  <si>
    <t>12,6,1</t>
  </si>
  <si>
    <t>12,6,2</t>
  </si>
  <si>
    <t>1,2,1</t>
  </si>
  <si>
    <t>1,2,2</t>
  </si>
  <si>
    <t>UKUPNI RASHODI</t>
  </si>
  <si>
    <t>UKUPNI PRIHODI</t>
  </si>
  <si>
    <t>TEKUĆI PRIHODI</t>
  </si>
  <si>
    <t>ZGRADE I GRAĐEVINSKI OBJEKTI</t>
  </si>
  <si>
    <t>Toneri za štampače i fotokopir aparat</t>
  </si>
  <si>
    <t>Ugovor obezbeđenje</t>
  </si>
  <si>
    <t>Ugovor toksikologija</t>
  </si>
  <si>
    <t>Ugovor održavanje sajta ZJZ</t>
  </si>
  <si>
    <t>9,5,3</t>
  </si>
  <si>
    <t>9,5,4</t>
  </si>
  <si>
    <t>9,5,5</t>
  </si>
  <si>
    <t>9,5,6</t>
  </si>
  <si>
    <t xml:space="preserve"> Ugovor privremeni i povremeni poslovi</t>
  </si>
  <si>
    <t xml:space="preserve">Usluge vodovoda </t>
  </si>
  <si>
    <t>Primanja od prodaje osnovnih sredstava</t>
  </si>
  <si>
    <t>9,5,8</t>
  </si>
  <si>
    <t>Pravno zastupanje pred domaćim sudovima</t>
  </si>
  <si>
    <t>9,7,1</t>
  </si>
  <si>
    <t>9,7,2</t>
  </si>
  <si>
    <t>Dan zavoda</t>
  </si>
  <si>
    <t>12,1,3</t>
  </si>
  <si>
    <t>Cveće i zelenilo</t>
  </si>
  <si>
    <t>AMORTIZACIJA</t>
  </si>
  <si>
    <t>9,7,3</t>
  </si>
  <si>
    <t>Pokloni</t>
  </si>
  <si>
    <t>Ostale nagrade zaposlenima(8 mart)</t>
  </si>
  <si>
    <t>Odmarališta,sportski i rekreacioni objekti</t>
  </si>
  <si>
    <t>rade</t>
  </si>
  <si>
    <t>Odvoz otpada</t>
  </si>
  <si>
    <t>7,3,3</t>
  </si>
  <si>
    <t>Sitematski lekarski pregledi radnika</t>
  </si>
  <si>
    <t>10,2,3</t>
  </si>
  <si>
    <t>Zakup nestambenog prostora(san.pregledi)</t>
  </si>
  <si>
    <t>Laboratorijske usluge (podugovarači)</t>
  </si>
  <si>
    <t>12,1,4</t>
  </si>
  <si>
    <t>Računarska oprema(računari.štamp.mreže)</t>
  </si>
  <si>
    <t>Kancelarijska oprema(nameš,rač.maš,fisk.k)</t>
  </si>
  <si>
    <t>Rekonstrukcija krova i tavanskog prostora</t>
  </si>
  <si>
    <t xml:space="preserve">   </t>
  </si>
  <si>
    <t>Novčane kazne po rešenju sudova</t>
  </si>
  <si>
    <t>Usluge obrazovanja zaposlenih(kotizacije,školarina)</t>
  </si>
  <si>
    <t>Ministarstvo zaštite životne sredine</t>
  </si>
  <si>
    <t>Ostali doprinosi-volonteri</t>
  </si>
  <si>
    <t>Oprema za domaćinstvo(frižideri,usisivač)</t>
  </si>
  <si>
    <t>Tekuće održavanje opreme i etaloniranje</t>
  </si>
  <si>
    <t>Bolovanje preko 30 dana</t>
  </si>
  <si>
    <t>Ministarstvo zdravlja - opšti interes</t>
  </si>
  <si>
    <t>11,2,1</t>
  </si>
  <si>
    <t>11,2,2</t>
  </si>
  <si>
    <t>11,2,3</t>
  </si>
  <si>
    <t>Održavanje laboratorijske opreme</t>
  </si>
  <si>
    <t>Etaloniranje laboratorijske opreme</t>
  </si>
  <si>
    <t>Održavanje računarske opreme</t>
  </si>
  <si>
    <t>11,2,4</t>
  </si>
  <si>
    <t>Održavanje ostale opreme</t>
  </si>
  <si>
    <t>425223,24,29,41</t>
  </si>
  <si>
    <t xml:space="preserve"> </t>
  </si>
  <si>
    <t>Prihodi od Batuta - projekti</t>
  </si>
  <si>
    <t>Prihodi od opština</t>
  </si>
  <si>
    <t>Neraspoređen višak prihoda</t>
  </si>
  <si>
    <t>Usluge čišćenja(agencija)</t>
  </si>
  <si>
    <t>9,5,9</t>
  </si>
  <si>
    <t>Projekat  (vanredne situacije,obezbeđenje)</t>
  </si>
  <si>
    <t>Međulab.ispitivanja</t>
  </si>
  <si>
    <t>9,5,10</t>
  </si>
  <si>
    <t>Organizacija stručnih skupova</t>
  </si>
  <si>
    <t>Ministarstvo zdravlja - Covid 19</t>
  </si>
  <si>
    <t>Ministarstvo zdravlja-projekat  (azilanti)</t>
  </si>
  <si>
    <t>Ugovor stručno osposobljavanje sa naknadom</t>
  </si>
  <si>
    <t>Oprema za očuvanje životne sredine(prskalice...)</t>
  </si>
  <si>
    <t>Ministarstvo zdravlja- sređivanje prostorija</t>
  </si>
  <si>
    <t>9,5,11</t>
  </si>
  <si>
    <t>Konsultantske usluge za projekte</t>
  </si>
  <si>
    <t>ZARADE PRIVREMENO ZAPOSLENIH-UNOPS</t>
  </si>
  <si>
    <t>Izmene su obeležene sa  *</t>
  </si>
  <si>
    <t xml:space="preserve">Laboratorijske usluge za Covid-19 </t>
  </si>
  <si>
    <t>10,2,4</t>
  </si>
  <si>
    <t>10,2,5</t>
  </si>
  <si>
    <t>Fond za zdravstveno osiguranje-solidarna pomoć</t>
  </si>
  <si>
    <t>Ostale pomoći zaposlenim</t>
  </si>
  <si>
    <t>Fond za zdravstveno osiguranje-stimulacija (Covid)</t>
  </si>
  <si>
    <t>Fond za zdravstveno osiguranje-ugovor</t>
  </si>
  <si>
    <t>Prihodi od RFZO za COVID -19 (testiranje)</t>
  </si>
  <si>
    <t>Usluge očuv. živ.sred.(uništ.med.otp,ipit.rad.okol)</t>
  </si>
  <si>
    <t>Motorna oprema(bušilica,kosačica i dr)</t>
  </si>
  <si>
    <t>Elektronska oprema(fotokopir,bojler,klime,video nadzor)</t>
  </si>
  <si>
    <t>Kapitalno održavanje poslovnog prostora</t>
  </si>
  <si>
    <t>Dobrovoljni transferi fizičkih I pravnih lica</t>
  </si>
  <si>
    <t>1,7,1</t>
  </si>
  <si>
    <t>Fiskalizacija</t>
  </si>
  <si>
    <t>1.0</t>
  </si>
  <si>
    <t>Kamate</t>
  </si>
  <si>
    <t>Prihodi od zakupa i prodaje dobara i usluga</t>
  </si>
  <si>
    <t>Aleksandar Lazić</t>
  </si>
  <si>
    <t>službeni put u inostranstvo</t>
  </si>
  <si>
    <t>12,3,2</t>
  </si>
  <si>
    <t>Materijal za obrazovanje, kulturu I sport</t>
  </si>
  <si>
    <t>Tekuće održavanje zgrade I popravke</t>
  </si>
  <si>
    <t>9,5,0</t>
  </si>
  <si>
    <t>usluge vršenja revizije</t>
  </si>
  <si>
    <t>9,5,7</t>
  </si>
  <si>
    <t>ostale pravne usluge</t>
  </si>
  <si>
    <t>9,5,12</t>
  </si>
  <si>
    <t>Ugovor o dopunskom radu I stručne usluge</t>
  </si>
  <si>
    <t xml:space="preserve">F  I  N  A  N  S  I  J  S  K  I    P L A N  Z A  2025. G O D I N U  </t>
  </si>
  <si>
    <t>10,3,3</t>
  </si>
  <si>
    <t>Ostale specijalizovane usluge</t>
  </si>
  <si>
    <t>Finansijski plan 2025</t>
  </si>
  <si>
    <t>Tekuće donacije</t>
  </si>
  <si>
    <t>Mešoviti neodređeni prihodi</t>
  </si>
  <si>
    <t>Finansijski plan 2025 Izmena IV</t>
  </si>
  <si>
    <t>482190, 91</t>
  </si>
  <si>
    <t>Šef odeljenja za ekonomsko finansijske poslove</t>
  </si>
  <si>
    <t>Ostvareno 30.11.2025</t>
  </si>
  <si>
    <t>Finansijski plan 2025 Izmena V</t>
  </si>
  <si>
    <t xml:space="preserve">Datum: </t>
  </si>
  <si>
    <t>100,000.00+</t>
  </si>
  <si>
    <t>200,000.00+</t>
  </si>
  <si>
    <t>150,000.00+</t>
  </si>
  <si>
    <t>*****</t>
  </si>
  <si>
    <t>700,000.00+</t>
  </si>
  <si>
    <t>2,000,000.00+</t>
  </si>
  <si>
    <t>50,000.00+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</si>
</sst>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Din.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64" fontId="2" fillId="0" borderId="0" xfId="0" applyNumberFormat="1" applyFont="1"/>
    <xf numFmtId="0" fontId="3" fillId="0" borderId="0" xfId="0" applyFont="1"/>
    <xf numFmtId="0" fontId="6" fillId="0" borderId="0" xfId="0" applyFont="1"/>
    <xf numFmtId="164" fontId="6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5" fillId="0" borderId="1" xfId="0" applyFont="1" applyBorder="1"/>
    <xf numFmtId="2" fontId="5" fillId="0" borderId="1" xfId="0" applyNumberFormat="1" applyFont="1" applyBorder="1"/>
    <xf numFmtId="2" fontId="5" fillId="0" borderId="2" xfId="0" applyNumberFormat="1" applyFont="1" applyBorder="1"/>
    <xf numFmtId="0" fontId="5" fillId="0" borderId="3" xfId="0" applyFont="1" applyBorder="1"/>
    <xf numFmtId="0" fontId="5" fillId="0" borderId="4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wrapText="1"/>
    </xf>
    <xf numFmtId="14" fontId="5" fillId="0" borderId="1" xfId="0" applyNumberFormat="1" applyFont="1" applyBorder="1"/>
    <xf numFmtId="0" fontId="13" fillId="0" borderId="1" xfId="0" applyFont="1" applyBorder="1"/>
    <xf numFmtId="0" fontId="4" fillId="0" borderId="1" xfId="0" applyFont="1" applyBorder="1"/>
    <xf numFmtId="0" fontId="6" fillId="0" borderId="1" xfId="0" applyNumberFormat="1" applyFont="1" applyBorder="1"/>
    <xf numFmtId="16" fontId="6" fillId="0" borderId="1" xfId="0" applyNumberFormat="1" applyFont="1" applyBorder="1"/>
    <xf numFmtId="0" fontId="7" fillId="0" borderId="0" xfId="0" applyFont="1" applyBorder="1"/>
    <xf numFmtId="0" fontId="14" fillId="0" borderId="1" xfId="0" applyFont="1" applyBorder="1"/>
    <xf numFmtId="0" fontId="8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12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13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164" fontId="7" fillId="0" borderId="1" xfId="0" applyNumberFormat="1" applyFont="1" applyFill="1" applyBorder="1" applyProtection="1"/>
    <xf numFmtId="164" fontId="8" fillId="0" borderId="1" xfId="0" applyNumberFormat="1" applyFont="1" applyFill="1" applyBorder="1" applyProtection="1"/>
    <xf numFmtId="4" fontId="8" fillId="0" borderId="1" xfId="0" applyNumberFormat="1" applyFont="1" applyFill="1" applyBorder="1" applyProtection="1"/>
    <xf numFmtId="4" fontId="5" fillId="0" borderId="1" xfId="0" applyNumberFormat="1" applyFont="1" applyFill="1" applyBorder="1" applyProtection="1"/>
    <xf numFmtId="164" fontId="5" fillId="0" borderId="1" xfId="0" applyNumberFormat="1" applyFont="1" applyFill="1" applyBorder="1" applyProtection="1"/>
    <xf numFmtId="4" fontId="7" fillId="0" borderId="1" xfId="0" applyNumberFormat="1" applyFont="1" applyFill="1" applyBorder="1" applyProtection="1"/>
    <xf numFmtId="4" fontId="13" fillId="0" borderId="1" xfId="0" applyNumberFormat="1" applyFont="1" applyFill="1" applyBorder="1" applyProtection="1"/>
    <xf numFmtId="0" fontId="7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9" fillId="0" borderId="1" xfId="0" applyNumberFormat="1" applyFont="1" applyFill="1" applyBorder="1" applyProtection="1"/>
    <xf numFmtId="164" fontId="2" fillId="0" borderId="1" xfId="0" applyNumberFormat="1" applyFont="1" applyFill="1" applyBorder="1" applyProtection="1"/>
    <xf numFmtId="164" fontId="6" fillId="0" borderId="1" xfId="0" applyNumberFormat="1" applyFont="1" applyFill="1" applyBorder="1" applyProtection="1"/>
    <xf numFmtId="164" fontId="10" fillId="0" borderId="1" xfId="0" applyNumberFormat="1" applyFont="1" applyFill="1" applyBorder="1" applyProtection="1"/>
    <xf numFmtId="164" fontId="11" fillId="0" borderId="1" xfId="0" applyNumberFormat="1" applyFont="1" applyFill="1" applyBorder="1" applyProtection="1"/>
    <xf numFmtId="164" fontId="4" fillId="0" borderId="1" xfId="0" applyNumberFormat="1" applyFont="1" applyFill="1" applyBorder="1" applyProtection="1"/>
    <xf numFmtId="4" fontId="4" fillId="0" borderId="1" xfId="0" applyNumberFormat="1" applyFont="1" applyFill="1" applyBorder="1" applyProtection="1"/>
    <xf numFmtId="4" fontId="6" fillId="0" borderId="1" xfId="0" applyNumberFormat="1" applyFont="1" applyFill="1" applyBorder="1" applyProtection="1"/>
    <xf numFmtId="164" fontId="7" fillId="2" borderId="1" xfId="0" applyNumberFormat="1" applyFont="1" applyFill="1" applyBorder="1" applyProtection="1"/>
    <xf numFmtId="164" fontId="8" fillId="2" borderId="1" xfId="0" applyNumberFormat="1" applyFont="1" applyFill="1" applyBorder="1" applyProtection="1"/>
    <xf numFmtId="164" fontId="9" fillId="2" borderId="1" xfId="0" applyNumberFormat="1" applyFont="1" applyFill="1" applyBorder="1" applyProtection="1">
      <protection locked="0"/>
    </xf>
    <xf numFmtId="164" fontId="5" fillId="2" borderId="1" xfId="0" applyNumberFormat="1" applyFont="1" applyFill="1" applyBorder="1" applyProtection="1">
      <protection locked="0"/>
    </xf>
    <xf numFmtId="4" fontId="8" fillId="2" borderId="1" xfId="0" applyNumberFormat="1" applyFont="1" applyFill="1" applyBorder="1" applyProtection="1"/>
    <xf numFmtId="164" fontId="8" fillId="2" borderId="1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10" fillId="2" borderId="1" xfId="0" applyNumberFormat="1" applyFon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4" fontId="5" fillId="2" borderId="1" xfId="0" applyNumberFormat="1" applyFont="1" applyFill="1" applyBorder="1" applyProtection="1"/>
    <xf numFmtId="164" fontId="5" fillId="2" borderId="1" xfId="0" applyNumberFormat="1" applyFont="1" applyFill="1" applyBorder="1" applyProtection="1"/>
    <xf numFmtId="4" fontId="7" fillId="2" borderId="1" xfId="0" applyNumberFormat="1" applyFont="1" applyFill="1" applyBorder="1" applyProtection="1"/>
    <xf numFmtId="4" fontId="13" fillId="2" borderId="1" xfId="0" applyNumberFormat="1" applyFont="1" applyFill="1" applyBorder="1" applyProtection="1"/>
    <xf numFmtId="164" fontId="6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Protection="1">
      <protection locked="0"/>
    </xf>
    <xf numFmtId="4" fontId="4" fillId="2" borderId="1" xfId="0" applyNumberFormat="1" applyFont="1" applyFill="1" applyBorder="1" applyProtection="1">
      <protection locked="0"/>
    </xf>
    <xf numFmtId="4" fontId="16" fillId="2" borderId="1" xfId="0" applyNumberFormat="1" applyFont="1" applyFill="1" applyBorder="1" applyProtection="1">
      <protection locked="0"/>
    </xf>
    <xf numFmtId="4" fontId="6" fillId="2" borderId="1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164" fontId="2" fillId="0" borderId="1" xfId="0" applyNumberFormat="1" applyFont="1" applyFill="1" applyBorder="1"/>
    <xf numFmtId="164" fontId="6" fillId="0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164" fontId="6" fillId="2" borderId="1" xfId="0" applyNumberFormat="1" applyFont="1" applyFill="1" applyBorder="1" applyProtection="1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4" fontId="2" fillId="0" borderId="0" xfId="0" applyNumberFormat="1" applyFont="1" applyProtection="1">
      <protection locked="0"/>
    </xf>
    <xf numFmtId="4" fontId="0" fillId="0" borderId="0" xfId="0" applyNumberFormat="1" applyProtection="1"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155</xdr:row>
      <xdr:rowOff>66675</xdr:rowOff>
    </xdr:from>
    <xdr:ext cx="184731" cy="264560"/>
    <xdr:sp macro="" textlink="">
      <xdr:nvSpPr>
        <xdr:cNvPr id="4" name="TextBox 3"/>
        <xdr:cNvSpPr txBox="1"/>
      </xdr:nvSpPr>
      <xdr:spPr>
        <a:xfrm>
          <a:off x="8591550" y="2782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7</xdr:col>
      <xdr:colOff>0</xdr:colOff>
      <xdr:row>155</xdr:row>
      <xdr:rowOff>66675</xdr:rowOff>
    </xdr:from>
    <xdr:ext cx="184731" cy="264560"/>
    <xdr:sp macro="" textlink="">
      <xdr:nvSpPr>
        <xdr:cNvPr id="3" name="TextBox 2"/>
        <xdr:cNvSpPr txBox="1"/>
      </xdr:nvSpPr>
      <xdr:spPr>
        <a:xfrm>
          <a:off x="9906000" y="316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8</xdr:col>
      <xdr:colOff>0</xdr:colOff>
      <xdr:row>155</xdr:row>
      <xdr:rowOff>66675</xdr:rowOff>
    </xdr:from>
    <xdr:ext cx="184731" cy="264560"/>
    <xdr:sp macro="" textlink="">
      <xdr:nvSpPr>
        <xdr:cNvPr id="5" name="TextBox 4"/>
        <xdr:cNvSpPr txBox="1"/>
      </xdr:nvSpPr>
      <xdr:spPr>
        <a:xfrm>
          <a:off x="8667750" y="320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tabSelected="1" zoomScaleNormal="100" workbookViewId="0">
      <pane ySplit="4" topLeftCell="A101" activePane="bottomLeft" state="frozen"/>
      <selection pane="bottomLeft" activeCell="J140" sqref="J140"/>
    </sheetView>
  </sheetViews>
  <sheetFormatPr defaultRowHeight="15" x14ac:dyDescent="0.25"/>
  <cols>
    <col min="1" max="1" width="7.140625" customWidth="1"/>
    <col min="2" max="2" width="7.28515625" customWidth="1"/>
    <col min="3" max="3" width="9.7109375" customWidth="1"/>
    <col min="4" max="4" width="42" customWidth="1"/>
    <col min="5" max="5" width="8.42578125" customWidth="1"/>
    <col min="6" max="6" width="19.85546875" style="3" customWidth="1"/>
    <col min="7" max="7" width="19" style="3" customWidth="1"/>
    <col min="8" max="8" width="18.28515625" customWidth="1"/>
    <col min="9" max="9" width="18.140625" customWidth="1"/>
    <col min="10" max="10" width="18" style="84" bestFit="1" customWidth="1"/>
  </cols>
  <sheetData>
    <row r="1" spans="1:10" x14ac:dyDescent="0.25">
      <c r="A1" s="92" t="s">
        <v>0</v>
      </c>
      <c r="B1" s="92"/>
      <c r="C1" s="92"/>
      <c r="D1" s="92"/>
      <c r="E1" s="92"/>
      <c r="F1" s="92"/>
      <c r="G1" s="92"/>
    </row>
    <row r="2" spans="1:10" x14ac:dyDescent="0.25">
      <c r="A2" s="6" t="s">
        <v>228</v>
      </c>
      <c r="B2" s="6"/>
      <c r="C2" s="6"/>
      <c r="D2" s="6"/>
      <c r="E2" s="6"/>
      <c r="F2" s="7"/>
      <c r="G2" s="7"/>
    </row>
    <row r="3" spans="1:10" x14ac:dyDescent="0.25">
      <c r="A3" s="91" t="s">
        <v>217</v>
      </c>
      <c r="B3" s="91"/>
      <c r="C3" s="91"/>
      <c r="D3" s="91"/>
      <c r="E3" s="91"/>
      <c r="F3" s="91"/>
      <c r="G3" s="91"/>
    </row>
    <row r="4" spans="1:10" ht="30.75" customHeight="1" x14ac:dyDescent="0.25">
      <c r="A4" s="8" t="s">
        <v>1</v>
      </c>
      <c r="B4" s="9"/>
      <c r="C4" s="9"/>
      <c r="D4" s="9"/>
      <c r="E4" s="10" t="s">
        <v>86</v>
      </c>
      <c r="F4" s="11" t="s">
        <v>220</v>
      </c>
      <c r="G4" s="69" t="s">
        <v>226</v>
      </c>
      <c r="H4" s="69" t="s">
        <v>223</v>
      </c>
      <c r="I4" s="69" t="s">
        <v>227</v>
      </c>
    </row>
    <row r="5" spans="1:10" ht="46.5" customHeight="1" x14ac:dyDescent="0.25">
      <c r="A5" s="47" t="s">
        <v>84</v>
      </c>
      <c r="B5" s="93" t="s">
        <v>114</v>
      </c>
      <c r="C5" s="94"/>
      <c r="D5" s="95"/>
      <c r="E5" s="12"/>
      <c r="F5" s="39">
        <f t="shared" ref="F5:I5" si="0">F6</f>
        <v>326401664</v>
      </c>
      <c r="G5" s="56">
        <f t="shared" si="0"/>
        <v>336329505</v>
      </c>
      <c r="H5" s="56">
        <f t="shared" si="0"/>
        <v>372929018</v>
      </c>
      <c r="I5" s="56">
        <f t="shared" si="0"/>
        <v>372929018</v>
      </c>
    </row>
    <row r="6" spans="1:10" s="5" customFormat="1" x14ac:dyDescent="0.25">
      <c r="A6" s="13">
        <v>1</v>
      </c>
      <c r="B6" s="13" t="s">
        <v>115</v>
      </c>
      <c r="C6" s="13"/>
      <c r="D6" s="13"/>
      <c r="E6" s="29">
        <v>700000</v>
      </c>
      <c r="F6" s="40">
        <f t="shared" ref="F6:H6" si="1">SUM(F7:F26)</f>
        <v>326401664</v>
      </c>
      <c r="G6" s="57">
        <f>SUM(G7:G26)</f>
        <v>336329505</v>
      </c>
      <c r="H6" s="57">
        <f t="shared" si="1"/>
        <v>372929018</v>
      </c>
      <c r="I6" s="57">
        <f t="shared" ref="I6" si="2">SUM(I7:I26)</f>
        <v>372929018</v>
      </c>
      <c r="J6" s="85"/>
    </row>
    <row r="7" spans="1:10" s="5" customFormat="1" x14ac:dyDescent="0.25">
      <c r="A7" s="13"/>
      <c r="B7" s="14" t="s">
        <v>203</v>
      </c>
      <c r="C7" s="14"/>
      <c r="D7" s="14" t="s">
        <v>204</v>
      </c>
      <c r="E7" s="30">
        <v>741161</v>
      </c>
      <c r="F7" s="48">
        <v>0</v>
      </c>
      <c r="G7" s="58">
        <v>0</v>
      </c>
      <c r="H7" s="58">
        <v>0</v>
      </c>
      <c r="I7" s="58">
        <v>0</v>
      </c>
      <c r="J7" s="85"/>
    </row>
    <row r="8" spans="1:10" s="5" customFormat="1" x14ac:dyDescent="0.25">
      <c r="A8" s="13"/>
      <c r="B8" s="14">
        <v>1</v>
      </c>
      <c r="C8" s="14" t="s">
        <v>200</v>
      </c>
      <c r="D8" s="14"/>
      <c r="E8" s="30">
        <v>744161</v>
      </c>
      <c r="F8" s="48">
        <v>0</v>
      </c>
      <c r="G8" s="58">
        <v>0</v>
      </c>
      <c r="H8" s="58">
        <v>0</v>
      </c>
      <c r="I8" s="58">
        <v>0</v>
      </c>
      <c r="J8" s="85"/>
    </row>
    <row r="9" spans="1:10" s="1" customFormat="1" ht="23.25" customHeight="1" x14ac:dyDescent="0.25">
      <c r="A9" s="15"/>
      <c r="B9" s="15">
        <v>1.1000000000000001</v>
      </c>
      <c r="C9" s="15" t="s">
        <v>194</v>
      </c>
      <c r="D9" s="15"/>
      <c r="E9" s="31">
        <v>781111</v>
      </c>
      <c r="F9" s="43">
        <v>91980000</v>
      </c>
      <c r="G9" s="59">
        <v>125348870</v>
      </c>
      <c r="H9" s="59">
        <v>131007000</v>
      </c>
      <c r="I9" s="59">
        <v>131007000</v>
      </c>
      <c r="J9" s="86" t="s">
        <v>232</v>
      </c>
    </row>
    <row r="10" spans="1:10" s="1" customFormat="1" x14ac:dyDescent="0.25">
      <c r="A10" s="15"/>
      <c r="B10" s="15">
        <v>1.2</v>
      </c>
      <c r="C10" s="15" t="s">
        <v>193</v>
      </c>
      <c r="D10" s="15"/>
      <c r="E10" s="31">
        <v>781100</v>
      </c>
      <c r="F10" s="43">
        <v>0</v>
      </c>
      <c r="G10" s="59">
        <v>0</v>
      </c>
      <c r="H10" s="59">
        <v>0</v>
      </c>
      <c r="I10" s="59">
        <v>0</v>
      </c>
      <c r="J10" s="86"/>
    </row>
    <row r="11" spans="1:10" s="1" customFormat="1" x14ac:dyDescent="0.25">
      <c r="A11" s="15"/>
      <c r="B11" s="15">
        <v>1.2</v>
      </c>
      <c r="C11" s="15" t="s">
        <v>191</v>
      </c>
      <c r="D11" s="15"/>
      <c r="E11" s="31">
        <v>781100</v>
      </c>
      <c r="F11" s="43">
        <v>0</v>
      </c>
      <c r="G11" s="59">
        <v>0</v>
      </c>
      <c r="H11" s="59">
        <v>0</v>
      </c>
      <c r="I11" s="59">
        <v>0</v>
      </c>
      <c r="J11" s="86"/>
    </row>
    <row r="12" spans="1:10" s="1" customFormat="1" x14ac:dyDescent="0.25">
      <c r="A12" s="15"/>
      <c r="B12" s="15">
        <v>1.3</v>
      </c>
      <c r="C12" s="15" t="s">
        <v>159</v>
      </c>
      <c r="D12" s="15"/>
      <c r="E12" s="31">
        <v>781121</v>
      </c>
      <c r="F12" s="43">
        <v>51725520</v>
      </c>
      <c r="G12" s="59">
        <v>43997100</v>
      </c>
      <c r="H12" s="59">
        <v>52796522</v>
      </c>
      <c r="I12" s="59">
        <v>52796522</v>
      </c>
      <c r="J12" s="86"/>
    </row>
    <row r="13" spans="1:10" s="1" customFormat="1" x14ac:dyDescent="0.25">
      <c r="A13" s="15"/>
      <c r="B13" s="15">
        <v>1.4</v>
      </c>
      <c r="C13" s="15" t="s">
        <v>179</v>
      </c>
      <c r="D13" s="15"/>
      <c r="E13" s="31">
        <v>791100</v>
      </c>
      <c r="F13" s="43">
        <v>0</v>
      </c>
      <c r="G13" s="59">
        <v>0</v>
      </c>
      <c r="H13" s="59">
        <v>0</v>
      </c>
      <c r="I13" s="59">
        <v>0</v>
      </c>
      <c r="J13" s="86"/>
    </row>
    <row r="14" spans="1:10" s="1" customFormat="1" x14ac:dyDescent="0.25">
      <c r="A14" s="15"/>
      <c r="B14" s="15">
        <v>1.5</v>
      </c>
      <c r="C14" s="15" t="s">
        <v>180</v>
      </c>
      <c r="D14" s="15"/>
      <c r="E14" s="31">
        <v>791100</v>
      </c>
      <c r="F14" s="43">
        <v>0</v>
      </c>
      <c r="G14" s="59">
        <v>0</v>
      </c>
      <c r="H14" s="59">
        <v>0</v>
      </c>
      <c r="I14" s="59">
        <v>0</v>
      </c>
      <c r="J14" s="86"/>
    </row>
    <row r="15" spans="1:10" s="1" customFormat="1" x14ac:dyDescent="0.25">
      <c r="A15" s="15"/>
      <c r="B15" s="15">
        <v>1.6</v>
      </c>
      <c r="C15" s="15" t="s">
        <v>183</v>
      </c>
      <c r="D15" s="15"/>
      <c r="E15" s="31">
        <v>791100</v>
      </c>
      <c r="F15" s="43">
        <v>0</v>
      </c>
      <c r="G15" s="59">
        <v>0</v>
      </c>
      <c r="H15" s="59">
        <v>0</v>
      </c>
      <c r="I15" s="59">
        <v>0</v>
      </c>
      <c r="J15" s="86"/>
    </row>
    <row r="16" spans="1:10" s="1" customFormat="1" x14ac:dyDescent="0.25">
      <c r="A16" s="15"/>
      <c r="B16" s="15">
        <v>1.7</v>
      </c>
      <c r="C16" s="15" t="s">
        <v>154</v>
      </c>
      <c r="D16" s="15"/>
      <c r="E16" s="31">
        <v>781122</v>
      </c>
      <c r="F16" s="43">
        <v>1507176</v>
      </c>
      <c r="G16" s="59">
        <v>1654558</v>
      </c>
      <c r="H16" s="59">
        <v>1654558</v>
      </c>
      <c r="I16" s="59">
        <v>1654558</v>
      </c>
      <c r="J16" s="86"/>
    </row>
    <row r="17" spans="1:10" s="1" customFormat="1" x14ac:dyDescent="0.25">
      <c r="A17" s="15"/>
      <c r="B17" s="15" t="s">
        <v>201</v>
      </c>
      <c r="C17" s="6"/>
      <c r="D17" s="15" t="s">
        <v>202</v>
      </c>
      <c r="E17" s="32">
        <v>791100</v>
      </c>
      <c r="F17" s="43">
        <v>0</v>
      </c>
      <c r="G17" s="59">
        <v>0</v>
      </c>
      <c r="H17" s="59">
        <v>0</v>
      </c>
      <c r="I17" s="59">
        <v>0</v>
      </c>
      <c r="J17" s="86"/>
    </row>
    <row r="18" spans="1:10" s="1" customFormat="1" x14ac:dyDescent="0.25">
      <c r="A18" s="15"/>
      <c r="B18" s="15">
        <v>1.8</v>
      </c>
      <c r="C18" s="15" t="s">
        <v>170</v>
      </c>
      <c r="D18" s="15"/>
      <c r="E18" s="31">
        <v>791100</v>
      </c>
      <c r="F18" s="43">
        <v>0</v>
      </c>
      <c r="G18" s="59">
        <v>0</v>
      </c>
      <c r="H18" s="59">
        <v>0</v>
      </c>
      <c r="I18" s="59">
        <v>0</v>
      </c>
      <c r="J18" s="86"/>
    </row>
    <row r="19" spans="1:10" s="1" customFormat="1" ht="24.75" customHeight="1" x14ac:dyDescent="0.25">
      <c r="A19" s="15"/>
      <c r="B19" s="15">
        <v>1.9</v>
      </c>
      <c r="C19" s="15" t="s">
        <v>171</v>
      </c>
      <c r="D19" s="15"/>
      <c r="E19" s="31">
        <v>733161</v>
      </c>
      <c r="F19" s="43">
        <v>5373968</v>
      </c>
      <c r="G19" s="59">
        <v>11180843</v>
      </c>
      <c r="H19" s="59">
        <v>12000000</v>
      </c>
      <c r="I19" s="59">
        <v>12000000</v>
      </c>
      <c r="J19" s="86"/>
    </row>
    <row r="20" spans="1:10" s="1" customFormat="1" x14ac:dyDescent="0.25">
      <c r="A20" s="15"/>
      <c r="B20" s="15"/>
      <c r="C20" s="15"/>
      <c r="D20" s="15" t="s">
        <v>205</v>
      </c>
      <c r="E20" s="31">
        <v>791100</v>
      </c>
      <c r="F20" s="43">
        <v>0</v>
      </c>
      <c r="G20" s="59">
        <v>0</v>
      </c>
      <c r="H20" s="59">
        <v>0</v>
      </c>
      <c r="I20" s="59">
        <v>0</v>
      </c>
      <c r="J20" s="86"/>
    </row>
    <row r="21" spans="1:10" s="1" customFormat="1" x14ac:dyDescent="0.25">
      <c r="A21" s="15"/>
      <c r="B21" s="15">
        <v>1.1000000000000001</v>
      </c>
      <c r="C21" s="15" t="s">
        <v>2</v>
      </c>
      <c r="D21" s="15"/>
      <c r="E21" s="31">
        <v>7423210</v>
      </c>
      <c r="F21" s="49">
        <v>155998000</v>
      </c>
      <c r="G21" s="58">
        <v>153478511</v>
      </c>
      <c r="H21" s="77">
        <v>161187288</v>
      </c>
      <c r="I21" s="77">
        <v>161187288</v>
      </c>
      <c r="J21" s="87"/>
    </row>
    <row r="22" spans="1:10" s="1" customFormat="1" x14ac:dyDescent="0.25">
      <c r="A22" s="15"/>
      <c r="B22" s="16">
        <v>1.1100000000000001</v>
      </c>
      <c r="C22" s="15" t="s">
        <v>195</v>
      </c>
      <c r="D22" s="15"/>
      <c r="E22" s="31">
        <v>742300</v>
      </c>
      <c r="F22" s="43">
        <v>0</v>
      </c>
      <c r="G22" s="59">
        <v>0</v>
      </c>
      <c r="H22" s="59">
        <v>0</v>
      </c>
      <c r="I22" s="59">
        <v>0</v>
      </c>
      <c r="J22" s="86"/>
    </row>
    <row r="23" spans="1:10" s="1" customFormat="1" x14ac:dyDescent="0.25">
      <c r="A23" s="15"/>
      <c r="B23" s="15">
        <v>1.1200000000000001</v>
      </c>
      <c r="C23" s="15" t="s">
        <v>221</v>
      </c>
      <c r="D23" s="15"/>
      <c r="E23" s="31">
        <v>732121</v>
      </c>
      <c r="F23" s="43">
        <v>0</v>
      </c>
      <c r="G23" s="59">
        <v>464480</v>
      </c>
      <c r="H23" s="59">
        <v>460000</v>
      </c>
      <c r="I23" s="59">
        <v>460000</v>
      </c>
      <c r="J23" s="86" t="s">
        <v>232</v>
      </c>
    </row>
    <row r="24" spans="1:10" s="1" customFormat="1" x14ac:dyDescent="0.25">
      <c r="A24" s="15"/>
      <c r="B24" s="15">
        <v>1.1299999999999999</v>
      </c>
      <c r="C24" s="96" t="s">
        <v>222</v>
      </c>
      <c r="D24" s="97"/>
      <c r="E24" s="31">
        <v>745100</v>
      </c>
      <c r="F24" s="43">
        <v>0</v>
      </c>
      <c r="G24" s="59">
        <v>205143</v>
      </c>
      <c r="H24" s="59">
        <v>250000</v>
      </c>
      <c r="I24" s="59">
        <v>250000</v>
      </c>
      <c r="J24" s="86"/>
    </row>
    <row r="25" spans="1:10" x14ac:dyDescent="0.25">
      <c r="A25" s="9"/>
      <c r="B25" s="16">
        <v>1.1399999999999999</v>
      </c>
      <c r="C25" s="15" t="s">
        <v>127</v>
      </c>
      <c r="D25" s="15"/>
      <c r="E25" s="31">
        <v>813121</v>
      </c>
      <c r="F25" s="43">
        <v>0</v>
      </c>
      <c r="G25" s="59">
        <v>0</v>
      </c>
      <c r="H25" s="59">
        <v>0</v>
      </c>
      <c r="I25" s="59">
        <v>0</v>
      </c>
    </row>
    <row r="26" spans="1:10" x14ac:dyDescent="0.25">
      <c r="A26" s="9"/>
      <c r="B26" s="17">
        <v>1.1499999999999999</v>
      </c>
      <c r="C26" s="18" t="s">
        <v>172</v>
      </c>
      <c r="D26" s="19"/>
      <c r="E26" s="31">
        <v>321311</v>
      </c>
      <c r="F26" s="48">
        <v>19817000</v>
      </c>
      <c r="G26" s="58"/>
      <c r="H26" s="58">
        <v>13573650</v>
      </c>
      <c r="I26" s="58">
        <v>13573650</v>
      </c>
    </row>
    <row r="27" spans="1:10" s="2" customFormat="1" ht="58.5" customHeight="1" x14ac:dyDescent="0.25">
      <c r="A27" s="46" t="s">
        <v>83</v>
      </c>
      <c r="B27" s="93" t="s">
        <v>113</v>
      </c>
      <c r="C27" s="94"/>
      <c r="D27" s="95"/>
      <c r="E27" s="33"/>
      <c r="F27" s="39">
        <f t="shared" ref="F27:H27" si="3">F28+F140</f>
        <v>326399845</v>
      </c>
      <c r="G27" s="56">
        <f t="shared" si="3"/>
        <v>298366292</v>
      </c>
      <c r="H27" s="56">
        <f t="shared" si="3"/>
        <v>372929018</v>
      </c>
      <c r="I27" s="56">
        <f t="shared" ref="I27" si="4">I28+I140</f>
        <v>372929018</v>
      </c>
      <c r="J27" s="88"/>
    </row>
    <row r="28" spans="1:10" x14ac:dyDescent="0.25">
      <c r="A28" s="12" t="s">
        <v>3</v>
      </c>
      <c r="B28" s="13" t="s">
        <v>4</v>
      </c>
      <c r="C28" s="13"/>
      <c r="D28" s="13"/>
      <c r="E28" s="29">
        <v>400000</v>
      </c>
      <c r="F28" s="41">
        <f t="shared" ref="F28:H28" si="5">F29+F30+F35+F39+F44+F46+F49+F68+F74+F99+F110+F117+F134</f>
        <v>308199845</v>
      </c>
      <c r="G28" s="60">
        <f t="shared" si="5"/>
        <v>282920682</v>
      </c>
      <c r="H28" s="60">
        <f t="shared" si="5"/>
        <v>324904018</v>
      </c>
      <c r="I28" s="60">
        <f t="shared" ref="I28" si="6">I29+I30+I35+I39+I44+I46+I49+I68+I74+I99+I110+I117+I134</f>
        <v>324904018</v>
      </c>
    </row>
    <row r="29" spans="1:10" s="5" customFormat="1" x14ac:dyDescent="0.25">
      <c r="A29" s="13">
        <v>1</v>
      </c>
      <c r="B29" s="13" t="s">
        <v>5</v>
      </c>
      <c r="C29" s="13"/>
      <c r="D29" s="13"/>
      <c r="E29" s="29">
        <v>411100</v>
      </c>
      <c r="F29" s="40">
        <v>165000000</v>
      </c>
      <c r="G29" s="61">
        <v>155709000</v>
      </c>
      <c r="H29" s="61">
        <v>165000000</v>
      </c>
      <c r="I29" s="61">
        <v>165000000</v>
      </c>
      <c r="J29" s="85"/>
    </row>
    <row r="30" spans="1:10" s="5" customFormat="1" x14ac:dyDescent="0.25">
      <c r="A30" s="13">
        <v>2</v>
      </c>
      <c r="B30" s="13" t="s">
        <v>6</v>
      </c>
      <c r="C30" s="13"/>
      <c r="D30" s="13"/>
      <c r="E30" s="29">
        <v>412000</v>
      </c>
      <c r="F30" s="41">
        <f t="shared" ref="F30:H30" si="7">F31+F32+F33</f>
        <v>29400000</v>
      </c>
      <c r="G30" s="60">
        <f t="shared" si="7"/>
        <v>23589778</v>
      </c>
      <c r="H30" s="60">
        <f t="shared" si="7"/>
        <v>29400000</v>
      </c>
      <c r="I30" s="60">
        <f t="shared" ref="I30" si="8">I31+I32+I33</f>
        <v>29400000</v>
      </c>
      <c r="J30" s="85"/>
    </row>
    <row r="31" spans="1:10" s="1" customFormat="1" x14ac:dyDescent="0.25">
      <c r="A31" s="15"/>
      <c r="B31" s="15">
        <v>2.1</v>
      </c>
      <c r="C31" s="15" t="s">
        <v>7</v>
      </c>
      <c r="D31" s="15"/>
      <c r="E31" s="31">
        <v>412100</v>
      </c>
      <c r="F31" s="50">
        <v>19772000</v>
      </c>
      <c r="G31" s="62">
        <v>15946497</v>
      </c>
      <c r="H31" s="62">
        <v>19772000</v>
      </c>
      <c r="I31" s="62">
        <v>19772000</v>
      </c>
      <c r="J31" s="86"/>
    </row>
    <row r="32" spans="1:10" s="1" customFormat="1" x14ac:dyDescent="0.25">
      <c r="A32" s="15"/>
      <c r="B32" s="15">
        <v>2.2000000000000002</v>
      </c>
      <c r="C32" s="15" t="s">
        <v>8</v>
      </c>
      <c r="D32" s="15"/>
      <c r="E32" s="31">
        <v>412200</v>
      </c>
      <c r="F32" s="50">
        <v>9628000</v>
      </c>
      <c r="G32" s="62">
        <v>7643281</v>
      </c>
      <c r="H32" s="62">
        <v>9628000</v>
      </c>
      <c r="I32" s="62">
        <v>9628000</v>
      </c>
      <c r="J32" s="86"/>
    </row>
    <row r="33" spans="1:10" s="1" customFormat="1" x14ac:dyDescent="0.25">
      <c r="A33" s="15"/>
      <c r="B33" s="15">
        <v>2.2999999999999998</v>
      </c>
      <c r="C33" s="15" t="s">
        <v>9</v>
      </c>
      <c r="D33" s="15"/>
      <c r="E33" s="31">
        <v>412300</v>
      </c>
      <c r="F33" s="50">
        <v>0</v>
      </c>
      <c r="G33" s="62">
        <v>0</v>
      </c>
      <c r="H33" s="62">
        <v>0</v>
      </c>
      <c r="I33" s="62">
        <v>0</v>
      </c>
      <c r="J33" s="86"/>
    </row>
    <row r="34" spans="1:10" s="1" customFormat="1" x14ac:dyDescent="0.25">
      <c r="A34" s="15"/>
      <c r="B34" s="15" t="s">
        <v>186</v>
      </c>
      <c r="C34" s="15"/>
      <c r="D34" s="15"/>
      <c r="E34" s="31">
        <v>411131</v>
      </c>
      <c r="F34" s="50">
        <v>0</v>
      </c>
      <c r="G34" s="62">
        <v>0</v>
      </c>
      <c r="H34" s="62">
        <v>0</v>
      </c>
      <c r="I34" s="62">
        <v>0</v>
      </c>
      <c r="J34" s="86"/>
    </row>
    <row r="35" spans="1:10" s="5" customFormat="1" x14ac:dyDescent="0.25">
      <c r="A35" s="13">
        <v>3</v>
      </c>
      <c r="B35" s="13" t="s">
        <v>10</v>
      </c>
      <c r="C35" s="13"/>
      <c r="D35" s="13"/>
      <c r="E35" s="29">
        <v>413000</v>
      </c>
      <c r="F35" s="41">
        <f t="shared" ref="F35" si="9">SUM(F36:F38)</f>
        <v>522000</v>
      </c>
      <c r="G35" s="60">
        <f t="shared" ref="G35" si="10">SUM(G36:G38)</f>
        <v>1003168</v>
      </c>
      <c r="H35" s="60">
        <f>SUM(H36:H38)</f>
        <v>1500000</v>
      </c>
      <c r="I35" s="60">
        <f>SUM(I36:I38)</f>
        <v>1500000</v>
      </c>
      <c r="J35" s="85"/>
    </row>
    <row r="36" spans="1:10" s="5" customFormat="1" x14ac:dyDescent="0.25">
      <c r="A36" s="13"/>
      <c r="B36" s="15">
        <v>3.1</v>
      </c>
      <c r="C36" s="15" t="s">
        <v>139</v>
      </c>
      <c r="D36" s="13"/>
      <c r="E36" s="31">
        <v>413141</v>
      </c>
      <c r="F36" s="51">
        <v>0</v>
      </c>
      <c r="G36" s="63">
        <v>449405</v>
      </c>
      <c r="H36" s="63">
        <v>600000</v>
      </c>
      <c r="I36" s="63">
        <v>600000</v>
      </c>
      <c r="J36" s="85"/>
    </row>
    <row r="37" spans="1:10" s="1" customFormat="1" x14ac:dyDescent="0.25">
      <c r="A37" s="15"/>
      <c r="B37" s="15">
        <v>3.2</v>
      </c>
      <c r="C37" s="15" t="s">
        <v>11</v>
      </c>
      <c r="D37" s="15"/>
      <c r="E37" s="31">
        <v>413100</v>
      </c>
      <c r="F37" s="52">
        <v>0</v>
      </c>
      <c r="G37" s="70">
        <v>0</v>
      </c>
      <c r="H37" s="64">
        <v>300000</v>
      </c>
      <c r="I37" s="64">
        <v>300000</v>
      </c>
      <c r="J37" s="86"/>
    </row>
    <row r="38" spans="1:10" s="1" customFormat="1" x14ac:dyDescent="0.25">
      <c r="A38" s="15"/>
      <c r="B38" s="15">
        <v>3.3</v>
      </c>
      <c r="C38" s="15" t="s">
        <v>12</v>
      </c>
      <c r="D38" s="15"/>
      <c r="E38" s="31">
        <v>413161</v>
      </c>
      <c r="F38" s="50">
        <v>522000</v>
      </c>
      <c r="G38" s="62">
        <v>553763</v>
      </c>
      <c r="H38" s="78">
        <v>600000</v>
      </c>
      <c r="I38" s="78">
        <v>600000</v>
      </c>
      <c r="J38" s="86"/>
    </row>
    <row r="39" spans="1:10" s="5" customFormat="1" x14ac:dyDescent="0.25">
      <c r="A39" s="13">
        <v>4</v>
      </c>
      <c r="B39" s="13" t="s">
        <v>13</v>
      </c>
      <c r="C39" s="13"/>
      <c r="D39" s="13"/>
      <c r="E39" s="29">
        <v>414000</v>
      </c>
      <c r="F39" s="41">
        <f t="shared" ref="F39:H39" si="11">SUM(F40:F43)</f>
        <v>600000</v>
      </c>
      <c r="G39" s="60">
        <f t="shared" si="11"/>
        <v>780708</v>
      </c>
      <c r="H39" s="60">
        <f t="shared" si="11"/>
        <v>1270000</v>
      </c>
      <c r="I39" s="60">
        <f t="shared" ref="I39" si="12">SUM(I40:I43)</f>
        <v>1270000</v>
      </c>
      <c r="J39" s="85"/>
    </row>
    <row r="40" spans="1:10" s="5" customFormat="1" x14ac:dyDescent="0.25">
      <c r="A40" s="13"/>
      <c r="B40" s="13">
        <v>4.0999999999999996</v>
      </c>
      <c r="C40" s="15" t="s">
        <v>158</v>
      </c>
      <c r="D40" s="15"/>
      <c r="E40" s="34">
        <v>414100</v>
      </c>
      <c r="F40" s="51">
        <v>0</v>
      </c>
      <c r="G40" s="63">
        <v>0</v>
      </c>
      <c r="H40" s="63">
        <v>0</v>
      </c>
      <c r="I40" s="63">
        <v>0</v>
      </c>
      <c r="J40" s="85"/>
    </row>
    <row r="41" spans="1:10" s="1" customFormat="1" x14ac:dyDescent="0.25">
      <c r="A41" s="15"/>
      <c r="B41" s="15">
        <v>4.2</v>
      </c>
      <c r="C41" s="15" t="s">
        <v>14</v>
      </c>
      <c r="D41" s="15"/>
      <c r="E41" s="31">
        <v>414311</v>
      </c>
      <c r="F41" s="53">
        <v>600000</v>
      </c>
      <c r="G41" s="64">
        <v>561100</v>
      </c>
      <c r="H41" s="64">
        <v>600000</v>
      </c>
      <c r="I41" s="64">
        <v>600000</v>
      </c>
      <c r="J41" s="86"/>
    </row>
    <row r="42" spans="1:10" s="1" customFormat="1" x14ac:dyDescent="0.25">
      <c r="A42" s="15"/>
      <c r="B42" s="81">
        <v>4.3</v>
      </c>
      <c r="C42" s="81" t="s">
        <v>15</v>
      </c>
      <c r="D42" s="81"/>
      <c r="E42" s="82">
        <v>414411</v>
      </c>
      <c r="F42" s="83">
        <v>0</v>
      </c>
      <c r="G42" s="62">
        <v>118870</v>
      </c>
      <c r="H42" s="62">
        <v>120000</v>
      </c>
      <c r="I42" s="62">
        <v>120000</v>
      </c>
      <c r="J42" s="86"/>
    </row>
    <row r="43" spans="1:10" s="1" customFormat="1" x14ac:dyDescent="0.25">
      <c r="A43" s="15"/>
      <c r="B43" s="15">
        <v>4.4000000000000004</v>
      </c>
      <c r="C43" s="15" t="s">
        <v>192</v>
      </c>
      <c r="D43" s="15"/>
      <c r="E43" s="31">
        <v>414419</v>
      </c>
      <c r="F43" s="50">
        <v>0</v>
      </c>
      <c r="G43" s="62">
        <v>100738</v>
      </c>
      <c r="H43" s="78">
        <v>550000</v>
      </c>
      <c r="I43" s="78">
        <v>550000</v>
      </c>
      <c r="J43" s="86"/>
    </row>
    <row r="44" spans="1:10" s="5" customFormat="1" x14ac:dyDescent="0.25">
      <c r="A44" s="13">
        <v>5</v>
      </c>
      <c r="B44" s="13" t="s">
        <v>16</v>
      </c>
      <c r="C44" s="13"/>
      <c r="D44" s="13"/>
      <c r="E44" s="29">
        <v>415112</v>
      </c>
      <c r="F44" s="41">
        <f t="shared" ref="F44:G44" si="13">F45</f>
        <v>5000000</v>
      </c>
      <c r="G44" s="60">
        <f t="shared" si="13"/>
        <v>4913279</v>
      </c>
      <c r="H44" s="60">
        <f>H45</f>
        <v>5500000</v>
      </c>
      <c r="I44" s="60">
        <f>I45</f>
        <v>5500000</v>
      </c>
      <c r="J44" s="85"/>
    </row>
    <row r="45" spans="1:10" s="1" customFormat="1" x14ac:dyDescent="0.25">
      <c r="A45" s="15"/>
      <c r="B45" s="15">
        <v>5.0999999999999996</v>
      </c>
      <c r="C45" s="15" t="s">
        <v>17</v>
      </c>
      <c r="D45" s="15"/>
      <c r="E45" s="31">
        <v>415112</v>
      </c>
      <c r="F45" s="43">
        <v>5000000</v>
      </c>
      <c r="G45" s="59">
        <v>4913279</v>
      </c>
      <c r="H45" s="59">
        <v>5500000</v>
      </c>
      <c r="I45" s="59">
        <v>5500000</v>
      </c>
      <c r="J45" s="86"/>
    </row>
    <row r="46" spans="1:10" s="5" customFormat="1" x14ac:dyDescent="0.25">
      <c r="A46" s="13">
        <v>6</v>
      </c>
      <c r="B46" s="13" t="s">
        <v>18</v>
      </c>
      <c r="C46" s="13"/>
      <c r="D46" s="13"/>
      <c r="E46" s="29">
        <v>416000</v>
      </c>
      <c r="F46" s="41">
        <f t="shared" ref="F46" si="14">F47+F48</f>
        <v>3000000</v>
      </c>
      <c r="G46" s="60">
        <f t="shared" ref="G46" si="15">G47+G48</f>
        <v>2274472</v>
      </c>
      <c r="H46" s="60">
        <f>H47+H48</f>
        <v>3000000</v>
      </c>
      <c r="I46" s="60">
        <f>I47+I48</f>
        <v>3000000</v>
      </c>
      <c r="J46" s="85"/>
    </row>
    <row r="47" spans="1:10" s="1" customFormat="1" x14ac:dyDescent="0.25">
      <c r="A47" s="15"/>
      <c r="B47" s="15">
        <v>6.1</v>
      </c>
      <c r="C47" s="15" t="s">
        <v>19</v>
      </c>
      <c r="D47" s="15"/>
      <c r="E47" s="31">
        <v>416111</v>
      </c>
      <c r="F47" s="53">
        <v>3000000</v>
      </c>
      <c r="G47" s="64">
        <v>2274472</v>
      </c>
      <c r="H47" s="64">
        <v>3000000</v>
      </c>
      <c r="I47" s="64">
        <v>3000000</v>
      </c>
      <c r="J47" s="86"/>
    </row>
    <row r="48" spans="1:10" s="1" customFormat="1" x14ac:dyDescent="0.25">
      <c r="A48" s="15"/>
      <c r="B48" s="15">
        <v>6.2</v>
      </c>
      <c r="C48" s="15" t="s">
        <v>138</v>
      </c>
      <c r="D48" s="15" t="s">
        <v>140</v>
      </c>
      <c r="E48" s="31">
        <v>416119</v>
      </c>
      <c r="F48" s="53">
        <v>0</v>
      </c>
      <c r="G48" s="64">
        <v>0</v>
      </c>
      <c r="H48" s="64">
        <v>0</v>
      </c>
      <c r="I48" s="64">
        <v>0</v>
      </c>
      <c r="J48" s="86"/>
    </row>
    <row r="49" spans="1:10" s="5" customFormat="1" x14ac:dyDescent="0.25">
      <c r="A49" s="13">
        <v>7</v>
      </c>
      <c r="B49" s="13" t="s">
        <v>20</v>
      </c>
      <c r="C49" s="13"/>
      <c r="D49" s="13"/>
      <c r="E49" s="29">
        <v>421000</v>
      </c>
      <c r="F49" s="41">
        <f>F50+F51+F54+F58+F61+F66</f>
        <v>10933598</v>
      </c>
      <c r="G49" s="60">
        <f t="shared" ref="G49" si="16">G50+G51+G54+G58+G61+G66</f>
        <v>9465237</v>
      </c>
      <c r="H49" s="60">
        <f>H50+H51+H54+H58+H61+H66</f>
        <v>12633598</v>
      </c>
      <c r="I49" s="60">
        <f>I50+I51+I54+I58+I61+I66</f>
        <v>12633598</v>
      </c>
      <c r="J49" s="85"/>
    </row>
    <row r="50" spans="1:10" s="1" customFormat="1" x14ac:dyDescent="0.25">
      <c r="A50" s="15"/>
      <c r="B50" s="15">
        <v>7.1</v>
      </c>
      <c r="C50" s="15" t="s">
        <v>21</v>
      </c>
      <c r="D50" s="15"/>
      <c r="E50" s="31">
        <v>421111</v>
      </c>
      <c r="F50" s="43">
        <v>523598</v>
      </c>
      <c r="G50" s="59">
        <v>443165</v>
      </c>
      <c r="H50" s="59">
        <v>523598</v>
      </c>
      <c r="I50" s="59">
        <v>523598</v>
      </c>
      <c r="J50" s="86"/>
    </row>
    <row r="51" spans="1:10" x14ac:dyDescent="0.25">
      <c r="A51" s="15"/>
      <c r="B51" s="15">
        <v>7.2</v>
      </c>
      <c r="C51" s="15" t="s">
        <v>22</v>
      </c>
      <c r="D51" s="15"/>
      <c r="E51" s="31">
        <v>421200</v>
      </c>
      <c r="F51" s="42">
        <f t="shared" ref="F51" si="17">F52+F53</f>
        <v>5960000</v>
      </c>
      <c r="G51" s="65">
        <f t="shared" ref="G51" si="18">G52+G53</f>
        <v>5617201</v>
      </c>
      <c r="H51" s="65">
        <f t="shared" ref="H51" si="19">H52+H53</f>
        <v>7060000</v>
      </c>
      <c r="I51" s="65">
        <f t="shared" ref="I51" si="20">I52+I53</f>
        <v>7060000</v>
      </c>
    </row>
    <row r="52" spans="1:10" x14ac:dyDescent="0.25">
      <c r="A52" s="9"/>
      <c r="B52" s="9"/>
      <c r="C52" s="20" t="s">
        <v>87</v>
      </c>
      <c r="D52" s="9" t="s">
        <v>23</v>
      </c>
      <c r="E52" s="35">
        <v>421211</v>
      </c>
      <c r="F52" s="50">
        <v>3960000</v>
      </c>
      <c r="G52" s="62">
        <v>3682355</v>
      </c>
      <c r="H52" s="62">
        <v>3960000</v>
      </c>
      <c r="I52" s="62">
        <v>3960000</v>
      </c>
    </row>
    <row r="53" spans="1:10" x14ac:dyDescent="0.25">
      <c r="A53" s="9"/>
      <c r="B53" s="9"/>
      <c r="C53" s="20" t="s">
        <v>88</v>
      </c>
      <c r="D53" s="9" t="s">
        <v>24</v>
      </c>
      <c r="E53" s="35">
        <v>421225</v>
      </c>
      <c r="F53" s="50">
        <v>2000000</v>
      </c>
      <c r="G53" s="62">
        <v>1934846</v>
      </c>
      <c r="H53" s="62">
        <v>3100000</v>
      </c>
      <c r="I53" s="62">
        <v>3100000</v>
      </c>
    </row>
    <row r="54" spans="1:10" x14ac:dyDescent="0.25">
      <c r="A54" s="15"/>
      <c r="B54" s="15">
        <v>7.3</v>
      </c>
      <c r="C54" s="15" t="s">
        <v>25</v>
      </c>
      <c r="D54" s="15"/>
      <c r="E54" s="31">
        <v>421300</v>
      </c>
      <c r="F54" s="42">
        <f t="shared" ref="F54" si="21">F55+F56+F57</f>
        <v>1030000</v>
      </c>
      <c r="G54" s="65">
        <f t="shared" ref="G54" si="22">G55+G56+G57</f>
        <v>485678</v>
      </c>
      <c r="H54" s="65">
        <f t="shared" ref="H54" si="23">H55+H56+H57</f>
        <v>1130000</v>
      </c>
      <c r="I54" s="65">
        <f t="shared" ref="I54" si="24">I55+I56+I57</f>
        <v>1130000</v>
      </c>
    </row>
    <row r="55" spans="1:10" x14ac:dyDescent="0.25">
      <c r="A55" s="9"/>
      <c r="B55" s="9"/>
      <c r="C55" s="20" t="s">
        <v>89</v>
      </c>
      <c r="D55" s="9" t="s">
        <v>126</v>
      </c>
      <c r="E55" s="35">
        <v>421311</v>
      </c>
      <c r="F55" s="50">
        <v>730000</v>
      </c>
      <c r="G55" s="62">
        <v>260733</v>
      </c>
      <c r="H55" s="62">
        <v>730000</v>
      </c>
      <c r="I55" s="62">
        <v>730000</v>
      </c>
    </row>
    <row r="56" spans="1:10" x14ac:dyDescent="0.25">
      <c r="A56" s="9"/>
      <c r="B56" s="9"/>
      <c r="C56" s="20" t="s">
        <v>90</v>
      </c>
      <c r="D56" s="9" t="s">
        <v>141</v>
      </c>
      <c r="E56" s="35">
        <v>421324</v>
      </c>
      <c r="F56" s="50">
        <v>300000</v>
      </c>
      <c r="G56" s="62">
        <v>224945</v>
      </c>
      <c r="H56" s="62">
        <v>400000</v>
      </c>
      <c r="I56" s="62">
        <v>400000</v>
      </c>
    </row>
    <row r="57" spans="1:10" x14ac:dyDescent="0.25">
      <c r="A57" s="9"/>
      <c r="B57" s="9"/>
      <c r="C57" s="20" t="s">
        <v>142</v>
      </c>
      <c r="D57" s="9" t="s">
        <v>173</v>
      </c>
      <c r="E57" s="35">
        <v>421325</v>
      </c>
      <c r="F57" s="50">
        <v>0</v>
      </c>
      <c r="G57" s="62"/>
      <c r="H57" s="62">
        <v>0</v>
      </c>
      <c r="I57" s="62">
        <v>0</v>
      </c>
    </row>
    <row r="58" spans="1:10" x14ac:dyDescent="0.25">
      <c r="A58" s="15"/>
      <c r="B58" s="15">
        <v>7.4</v>
      </c>
      <c r="C58" s="15" t="s">
        <v>26</v>
      </c>
      <c r="D58" s="15"/>
      <c r="E58" s="31">
        <v>421400</v>
      </c>
      <c r="F58" s="42">
        <f t="shared" ref="F58" si="25">F59+F60</f>
        <v>1500000</v>
      </c>
      <c r="G58" s="65">
        <f t="shared" ref="G58" si="26">G59+G60</f>
        <v>1668218</v>
      </c>
      <c r="H58" s="65">
        <f t="shared" ref="H58" si="27">H59+H60</f>
        <v>2000000</v>
      </c>
      <c r="I58" s="65">
        <f t="shared" ref="I58" si="28">I59+I60</f>
        <v>2000000</v>
      </c>
    </row>
    <row r="59" spans="1:10" ht="27" customHeight="1" x14ac:dyDescent="0.25">
      <c r="A59" s="9"/>
      <c r="B59" s="9"/>
      <c r="C59" s="20" t="s">
        <v>91</v>
      </c>
      <c r="D59" s="9" t="s">
        <v>27</v>
      </c>
      <c r="E59" s="35">
        <v>421411</v>
      </c>
      <c r="F59" s="50">
        <v>1000000</v>
      </c>
      <c r="G59" s="62">
        <v>1212688</v>
      </c>
      <c r="H59" s="62">
        <v>1500000</v>
      </c>
      <c r="I59" s="62">
        <v>1500000</v>
      </c>
    </row>
    <row r="60" spans="1:10" x14ac:dyDescent="0.25">
      <c r="A60" s="9"/>
      <c r="B60" s="9"/>
      <c r="C60" s="20" t="s">
        <v>92</v>
      </c>
      <c r="D60" s="9" t="s">
        <v>28</v>
      </c>
      <c r="E60" s="35">
        <v>421421</v>
      </c>
      <c r="F60" s="50">
        <v>500000</v>
      </c>
      <c r="G60" s="62">
        <v>455530</v>
      </c>
      <c r="H60" s="62">
        <v>500000</v>
      </c>
      <c r="I60" s="62">
        <v>500000</v>
      </c>
    </row>
    <row r="61" spans="1:10" x14ac:dyDescent="0.25">
      <c r="A61" s="15"/>
      <c r="B61" s="15">
        <v>7.5</v>
      </c>
      <c r="C61" s="15" t="s">
        <v>29</v>
      </c>
      <c r="D61" s="15"/>
      <c r="E61" s="31">
        <v>421500</v>
      </c>
      <c r="F61" s="42">
        <f t="shared" ref="F61" si="29">F62+F63+F64+F65</f>
        <v>1920000</v>
      </c>
      <c r="G61" s="65">
        <f t="shared" ref="G61" si="30">G62+G63+G64+G65</f>
        <v>1250975</v>
      </c>
      <c r="H61" s="65">
        <f t="shared" ref="H61" si="31">H62+H63+H64+H65</f>
        <v>1920000</v>
      </c>
      <c r="I61" s="65">
        <f t="shared" ref="I61" si="32">I62+I63+I64+I65</f>
        <v>1920000</v>
      </c>
    </row>
    <row r="62" spans="1:10" x14ac:dyDescent="0.25">
      <c r="A62" s="9"/>
      <c r="B62" s="9"/>
      <c r="C62" s="20" t="s">
        <v>93</v>
      </c>
      <c r="D62" s="9" t="s">
        <v>30</v>
      </c>
      <c r="E62" s="35">
        <v>421519</v>
      </c>
      <c r="F62" s="50">
        <v>630000</v>
      </c>
      <c r="G62" s="62">
        <v>352604</v>
      </c>
      <c r="H62" s="62">
        <v>630000</v>
      </c>
      <c r="I62" s="62">
        <v>630000</v>
      </c>
    </row>
    <row r="63" spans="1:10" x14ac:dyDescent="0.25">
      <c r="A63" s="9"/>
      <c r="B63" s="9"/>
      <c r="C63" s="20" t="s">
        <v>94</v>
      </c>
      <c r="D63" s="9" t="s">
        <v>31</v>
      </c>
      <c r="E63" s="35">
        <v>421512</v>
      </c>
      <c r="F63" s="50">
        <v>430000</v>
      </c>
      <c r="G63" s="62">
        <v>354817</v>
      </c>
      <c r="H63" s="62">
        <v>430000</v>
      </c>
      <c r="I63" s="62">
        <v>430000</v>
      </c>
    </row>
    <row r="64" spans="1:10" x14ac:dyDescent="0.25">
      <c r="A64" s="9"/>
      <c r="B64" s="9"/>
      <c r="C64" s="20" t="s">
        <v>95</v>
      </c>
      <c r="D64" s="9" t="s">
        <v>32</v>
      </c>
      <c r="E64" s="35">
        <v>421523</v>
      </c>
      <c r="F64" s="50">
        <v>430000</v>
      </c>
      <c r="G64" s="62">
        <v>189328</v>
      </c>
      <c r="H64" s="62">
        <v>430000</v>
      </c>
      <c r="I64" s="62">
        <v>430000</v>
      </c>
    </row>
    <row r="65" spans="1:10" x14ac:dyDescent="0.25">
      <c r="A65" s="9"/>
      <c r="B65" s="9"/>
      <c r="C65" s="20" t="s">
        <v>96</v>
      </c>
      <c r="D65" s="9" t="s">
        <v>33</v>
      </c>
      <c r="E65" s="35">
        <v>421521</v>
      </c>
      <c r="F65" s="50">
        <v>430000</v>
      </c>
      <c r="G65" s="62">
        <v>354226</v>
      </c>
      <c r="H65" s="62">
        <v>430000</v>
      </c>
      <c r="I65" s="62">
        <v>430000</v>
      </c>
    </row>
    <row r="66" spans="1:10" x14ac:dyDescent="0.25">
      <c r="A66" s="15"/>
      <c r="B66" s="15">
        <v>7.6</v>
      </c>
      <c r="C66" s="15" t="s">
        <v>34</v>
      </c>
      <c r="D66" s="15"/>
      <c r="E66" s="31">
        <v>421600</v>
      </c>
      <c r="F66" s="43">
        <f t="shared" ref="F66:I66" si="33">F67</f>
        <v>0</v>
      </c>
      <c r="G66" s="66">
        <f t="shared" si="33"/>
        <v>0</v>
      </c>
      <c r="H66" s="66">
        <f t="shared" si="33"/>
        <v>0</v>
      </c>
      <c r="I66" s="66">
        <f t="shared" si="33"/>
        <v>0</v>
      </c>
    </row>
    <row r="67" spans="1:10" x14ac:dyDescent="0.25">
      <c r="A67" s="9"/>
      <c r="B67" s="9"/>
      <c r="C67" s="20" t="s">
        <v>97</v>
      </c>
      <c r="D67" s="9" t="s">
        <v>145</v>
      </c>
      <c r="E67" s="35">
        <v>421612</v>
      </c>
      <c r="F67" s="50">
        <v>0</v>
      </c>
      <c r="G67" s="62"/>
      <c r="H67" s="62">
        <v>0</v>
      </c>
      <c r="I67" s="62">
        <v>0</v>
      </c>
    </row>
    <row r="68" spans="1:10" s="5" customFormat="1" x14ac:dyDescent="0.25">
      <c r="A68" s="13">
        <v>8</v>
      </c>
      <c r="B68" s="13" t="s">
        <v>35</v>
      </c>
      <c r="C68" s="13"/>
      <c r="D68" s="13"/>
      <c r="E68" s="29">
        <v>422000</v>
      </c>
      <c r="F68" s="41">
        <f t="shared" ref="F68" si="34">SUM(F69:F73)</f>
        <v>2070000</v>
      </c>
      <c r="G68" s="60">
        <f t="shared" ref="G68" si="35">SUM(G69:G73)</f>
        <v>2485313</v>
      </c>
      <c r="H68" s="60">
        <f t="shared" ref="H68" si="36">SUM(H69:H73)</f>
        <v>3100000</v>
      </c>
      <c r="I68" s="60">
        <f t="shared" ref="I68" si="37">SUM(I69:I73)</f>
        <v>3100000</v>
      </c>
      <c r="J68" s="85"/>
    </row>
    <row r="69" spans="1:10" s="1" customFormat="1" x14ac:dyDescent="0.25">
      <c r="A69" s="15"/>
      <c r="B69" s="15">
        <v>8.1</v>
      </c>
      <c r="C69" s="15" t="s">
        <v>36</v>
      </c>
      <c r="D69" s="15"/>
      <c r="E69" s="31">
        <v>422111</v>
      </c>
      <c r="F69" s="50">
        <v>400000</v>
      </c>
      <c r="G69" s="62">
        <v>926107</v>
      </c>
      <c r="H69" s="78">
        <v>950000</v>
      </c>
      <c r="I69" s="78">
        <v>950000</v>
      </c>
      <c r="J69" s="89" t="s">
        <v>229</v>
      </c>
    </row>
    <row r="70" spans="1:10" s="1" customFormat="1" x14ac:dyDescent="0.25">
      <c r="A70" s="15"/>
      <c r="B70" s="15">
        <v>8.1999999999999993</v>
      </c>
      <c r="C70" s="15" t="s">
        <v>37</v>
      </c>
      <c r="D70" s="15"/>
      <c r="E70" s="31">
        <v>422121</v>
      </c>
      <c r="F70" s="50">
        <v>70000</v>
      </c>
      <c r="G70" s="62">
        <v>97454</v>
      </c>
      <c r="H70" s="62">
        <v>150000</v>
      </c>
      <c r="I70" s="62">
        <v>150000</v>
      </c>
      <c r="J70" s="86"/>
    </row>
    <row r="71" spans="1:10" s="1" customFormat="1" x14ac:dyDescent="0.25">
      <c r="A71" s="15"/>
      <c r="B71" s="15">
        <v>8.3000000000000007</v>
      </c>
      <c r="C71" s="15" t="s">
        <v>38</v>
      </c>
      <c r="D71" s="15"/>
      <c r="E71" s="31">
        <v>422131</v>
      </c>
      <c r="F71" s="50">
        <v>300000</v>
      </c>
      <c r="G71" s="62">
        <v>602108</v>
      </c>
      <c r="H71" s="62">
        <v>700000</v>
      </c>
      <c r="I71" s="62">
        <v>700000</v>
      </c>
      <c r="J71" s="86"/>
    </row>
    <row r="72" spans="1:10" s="1" customFormat="1" x14ac:dyDescent="0.25">
      <c r="A72" s="15"/>
      <c r="B72" s="15">
        <v>8.4</v>
      </c>
      <c r="C72" s="15" t="s">
        <v>39</v>
      </c>
      <c r="D72" s="15"/>
      <c r="E72" s="31">
        <v>422199</v>
      </c>
      <c r="F72" s="50">
        <v>300000</v>
      </c>
      <c r="G72" s="62">
        <v>62710</v>
      </c>
      <c r="H72" s="62">
        <v>300000</v>
      </c>
      <c r="I72" s="62">
        <v>300000</v>
      </c>
      <c r="J72" s="86"/>
    </row>
    <row r="73" spans="1:10" s="1" customFormat="1" x14ac:dyDescent="0.25">
      <c r="A73" s="15"/>
      <c r="B73" s="15">
        <v>8.5</v>
      </c>
      <c r="C73" s="15" t="s">
        <v>207</v>
      </c>
      <c r="D73" s="15"/>
      <c r="E73" s="31">
        <v>422211</v>
      </c>
      <c r="F73" s="50">
        <v>1000000</v>
      </c>
      <c r="G73" s="62">
        <v>796934</v>
      </c>
      <c r="H73" s="62">
        <v>1000000</v>
      </c>
      <c r="I73" s="62">
        <v>1000000</v>
      </c>
      <c r="J73" s="86"/>
    </row>
    <row r="74" spans="1:10" s="5" customFormat="1" x14ac:dyDescent="0.25">
      <c r="A74" s="13">
        <v>9</v>
      </c>
      <c r="B74" s="13" t="s">
        <v>40</v>
      </c>
      <c r="C74" s="13"/>
      <c r="D74" s="13"/>
      <c r="E74" s="29">
        <v>423000</v>
      </c>
      <c r="F74" s="41">
        <f t="shared" ref="F74:H74" si="38">F75+F76+F77+F78+F79+F93+F94+F98</f>
        <v>19933827</v>
      </c>
      <c r="G74" s="60">
        <f t="shared" si="38"/>
        <v>18555699</v>
      </c>
      <c r="H74" s="60">
        <f t="shared" si="38"/>
        <v>25740000</v>
      </c>
      <c r="I74" s="60">
        <f t="shared" ref="I74" si="39">I75+I76+I77+I78+I79+I93+I94+I98</f>
        <v>25740000</v>
      </c>
      <c r="J74" s="85"/>
    </row>
    <row r="75" spans="1:10" s="1" customFormat="1" x14ac:dyDescent="0.25">
      <c r="A75" s="15"/>
      <c r="B75" s="15">
        <v>9.1</v>
      </c>
      <c r="C75" s="15" t="s">
        <v>41</v>
      </c>
      <c r="D75" s="15"/>
      <c r="E75" s="31">
        <v>423100</v>
      </c>
      <c r="F75" s="43">
        <v>600000</v>
      </c>
      <c r="G75" s="59">
        <v>182948</v>
      </c>
      <c r="H75" s="59">
        <v>600000</v>
      </c>
      <c r="I75" s="59">
        <v>600000</v>
      </c>
      <c r="J75" s="86"/>
    </row>
    <row r="76" spans="1:10" s="1" customFormat="1" x14ac:dyDescent="0.25">
      <c r="A76" s="15"/>
      <c r="B76" s="15">
        <v>9.1999999999999993</v>
      </c>
      <c r="C76" s="15" t="s">
        <v>42</v>
      </c>
      <c r="D76" s="15"/>
      <c r="E76" s="31">
        <v>423200</v>
      </c>
      <c r="F76" s="43">
        <v>3690000</v>
      </c>
      <c r="G76" s="59">
        <v>2376972</v>
      </c>
      <c r="H76" s="59">
        <v>4000000</v>
      </c>
      <c r="I76" s="59">
        <v>4000000</v>
      </c>
      <c r="J76" s="86"/>
    </row>
    <row r="77" spans="1:10" s="1" customFormat="1" x14ac:dyDescent="0.25">
      <c r="A77" s="15"/>
      <c r="B77" s="15">
        <v>9.3000000000000007</v>
      </c>
      <c r="C77" s="15" t="s">
        <v>153</v>
      </c>
      <c r="D77" s="15"/>
      <c r="E77" s="31">
        <v>423300</v>
      </c>
      <c r="F77" s="43">
        <v>1200000</v>
      </c>
      <c r="G77" s="59">
        <v>1246819</v>
      </c>
      <c r="H77" s="59">
        <v>1200000</v>
      </c>
      <c r="I77" s="59">
        <v>1200000</v>
      </c>
      <c r="J77" s="89" t="s">
        <v>229</v>
      </c>
    </row>
    <row r="78" spans="1:10" s="1" customFormat="1" x14ac:dyDescent="0.25">
      <c r="A78" s="15"/>
      <c r="B78" s="15">
        <v>9.4</v>
      </c>
      <c r="C78" s="15" t="s">
        <v>43</v>
      </c>
      <c r="D78" s="15"/>
      <c r="E78" s="31">
        <v>423400</v>
      </c>
      <c r="F78" s="43">
        <v>1000000</v>
      </c>
      <c r="G78" s="59">
        <v>597890</v>
      </c>
      <c r="H78" s="59">
        <v>1000000</v>
      </c>
      <c r="I78" s="59">
        <v>1000000</v>
      </c>
      <c r="J78" s="86"/>
    </row>
    <row r="79" spans="1:10" x14ac:dyDescent="0.25">
      <c r="A79" s="15"/>
      <c r="B79" s="15">
        <v>9.5</v>
      </c>
      <c r="C79" s="15" t="s">
        <v>44</v>
      </c>
      <c r="D79" s="15"/>
      <c r="E79" s="31">
        <v>423500</v>
      </c>
      <c r="F79" s="42">
        <f t="shared" ref="F79:H79" si="40">F80+F81+F82+F83+F84+F85+F86+F87+F88+F89+F90+F91+F92</f>
        <v>11943827</v>
      </c>
      <c r="G79" s="65">
        <f t="shared" si="40"/>
        <v>12681620</v>
      </c>
      <c r="H79" s="65">
        <f t="shared" si="40"/>
        <v>16900000</v>
      </c>
      <c r="I79" s="65">
        <f t="shared" ref="I79" si="41">I80+I81+I82+I83+I84+I85+I86+I87+I88+I89+I90+I91+I92</f>
        <v>16900000</v>
      </c>
    </row>
    <row r="80" spans="1:10" x14ac:dyDescent="0.25">
      <c r="A80" s="15"/>
      <c r="B80" s="15"/>
      <c r="C80" s="9" t="s">
        <v>211</v>
      </c>
      <c r="D80" s="9" t="s">
        <v>212</v>
      </c>
      <c r="E80" s="35">
        <v>423511</v>
      </c>
      <c r="F80" s="50">
        <v>0</v>
      </c>
      <c r="G80" s="62">
        <v>0</v>
      </c>
      <c r="H80" s="62">
        <v>0</v>
      </c>
      <c r="I80" s="62">
        <v>0</v>
      </c>
    </row>
    <row r="81" spans="1:10" x14ac:dyDescent="0.25">
      <c r="A81" s="15"/>
      <c r="B81" s="15"/>
      <c r="C81" s="9" t="s">
        <v>98</v>
      </c>
      <c r="D81" s="9" t="s">
        <v>214</v>
      </c>
      <c r="E81" s="35">
        <v>423539</v>
      </c>
      <c r="F81" s="50">
        <v>0</v>
      </c>
      <c r="G81" s="62">
        <v>0</v>
      </c>
      <c r="H81" s="62">
        <v>0</v>
      </c>
      <c r="I81" s="62">
        <v>0</v>
      </c>
    </row>
    <row r="82" spans="1:10" x14ac:dyDescent="0.25">
      <c r="A82" s="9"/>
      <c r="B82" s="9"/>
      <c r="C82" s="20" t="s">
        <v>99</v>
      </c>
      <c r="D82" s="9" t="s">
        <v>45</v>
      </c>
      <c r="E82" s="35">
        <v>423591</v>
      </c>
      <c r="F82" s="53">
        <v>700000</v>
      </c>
      <c r="G82" s="64">
        <v>918210</v>
      </c>
      <c r="H82" s="79">
        <v>1050000</v>
      </c>
      <c r="I82" s="79">
        <v>1050000</v>
      </c>
    </row>
    <row r="83" spans="1:10" ht="28.5" customHeight="1" x14ac:dyDescent="0.25">
      <c r="A83" s="9"/>
      <c r="B83" s="9"/>
      <c r="C83" s="20" t="s">
        <v>121</v>
      </c>
      <c r="D83" s="9" t="s">
        <v>118</v>
      </c>
      <c r="E83" s="35">
        <v>4235993</v>
      </c>
      <c r="F83" s="50">
        <v>5000000</v>
      </c>
      <c r="G83" s="62">
        <v>5081328</v>
      </c>
      <c r="H83" s="62">
        <v>6000000</v>
      </c>
      <c r="I83" s="62">
        <v>6000000</v>
      </c>
    </row>
    <row r="84" spans="1:10" x14ac:dyDescent="0.25">
      <c r="A84" s="9"/>
      <c r="B84" s="9"/>
      <c r="C84" s="20" t="s">
        <v>122</v>
      </c>
      <c r="D84" s="9" t="s">
        <v>119</v>
      </c>
      <c r="E84" s="35">
        <v>4235994</v>
      </c>
      <c r="F84" s="50">
        <v>250000</v>
      </c>
      <c r="G84" s="62">
        <v>12000</v>
      </c>
      <c r="H84" s="62">
        <v>250000</v>
      </c>
      <c r="I84" s="62">
        <v>250000</v>
      </c>
    </row>
    <row r="85" spans="1:10" x14ac:dyDescent="0.25">
      <c r="A85" s="9"/>
      <c r="B85" s="9"/>
      <c r="C85" s="20" t="s">
        <v>123</v>
      </c>
      <c r="D85" s="9" t="s">
        <v>120</v>
      </c>
      <c r="E85" s="35">
        <v>4235995</v>
      </c>
      <c r="F85" s="50">
        <v>0</v>
      </c>
      <c r="G85" s="62">
        <v>0</v>
      </c>
      <c r="H85" s="62">
        <v>0</v>
      </c>
      <c r="I85" s="62">
        <v>0</v>
      </c>
    </row>
    <row r="86" spans="1:10" x14ac:dyDescent="0.25">
      <c r="A86" s="9"/>
      <c r="B86" s="9"/>
      <c r="C86" s="20" t="s">
        <v>124</v>
      </c>
      <c r="D86" s="9" t="s">
        <v>181</v>
      </c>
      <c r="E86" s="35">
        <v>4235997</v>
      </c>
      <c r="F86" s="50">
        <v>0</v>
      </c>
      <c r="G86" s="62">
        <v>0</v>
      </c>
      <c r="H86" s="62">
        <v>0</v>
      </c>
      <c r="I86" s="62">
        <v>0</v>
      </c>
    </row>
    <row r="87" spans="1:10" ht="12.75" customHeight="1" x14ac:dyDescent="0.25">
      <c r="A87" s="9"/>
      <c r="B87" s="9"/>
      <c r="C87" s="20" t="s">
        <v>213</v>
      </c>
      <c r="D87" s="21" t="s">
        <v>125</v>
      </c>
      <c r="E87" s="35">
        <v>4235991.2</v>
      </c>
      <c r="F87" s="50">
        <v>4000000</v>
      </c>
      <c r="G87" s="62">
        <v>1650459</v>
      </c>
      <c r="H87" s="62">
        <v>4000000</v>
      </c>
      <c r="I87" s="62">
        <v>4000000</v>
      </c>
    </row>
    <row r="88" spans="1:10" ht="15" customHeight="1" x14ac:dyDescent="0.25">
      <c r="A88" s="9"/>
      <c r="B88" s="9"/>
      <c r="C88" s="20" t="s">
        <v>128</v>
      </c>
      <c r="D88" s="21" t="s">
        <v>129</v>
      </c>
      <c r="E88" s="35">
        <v>423521</v>
      </c>
      <c r="F88" s="53">
        <v>300000</v>
      </c>
      <c r="G88" s="64">
        <v>252731</v>
      </c>
      <c r="H88" s="64">
        <v>300000</v>
      </c>
      <c r="I88" s="64">
        <v>300000</v>
      </c>
    </row>
    <row r="89" spans="1:10" ht="15" customHeight="1" x14ac:dyDescent="0.25">
      <c r="A89" s="9"/>
      <c r="B89" s="9"/>
      <c r="C89" s="20" t="s">
        <v>174</v>
      </c>
      <c r="D89" s="21" t="s">
        <v>175</v>
      </c>
      <c r="E89" s="35">
        <v>4235996</v>
      </c>
      <c r="F89" s="50">
        <v>0</v>
      </c>
      <c r="G89" s="62">
        <v>0</v>
      </c>
      <c r="H89" s="62">
        <v>0</v>
      </c>
      <c r="I89" s="62">
        <v>0</v>
      </c>
    </row>
    <row r="90" spans="1:10" ht="15" customHeight="1" x14ac:dyDescent="0.25">
      <c r="A90" s="9"/>
      <c r="B90" s="9"/>
      <c r="C90" s="20" t="s">
        <v>177</v>
      </c>
      <c r="D90" s="21" t="s">
        <v>178</v>
      </c>
      <c r="E90" s="35">
        <v>4235997</v>
      </c>
      <c r="F90" s="50">
        <v>0</v>
      </c>
      <c r="G90" s="62">
        <v>0</v>
      </c>
      <c r="H90" s="78">
        <v>500000</v>
      </c>
      <c r="I90" s="78">
        <v>500000</v>
      </c>
    </row>
    <row r="91" spans="1:10" ht="15" customHeight="1" x14ac:dyDescent="0.25">
      <c r="A91" s="9"/>
      <c r="B91" s="9"/>
      <c r="C91" s="20" t="s">
        <v>184</v>
      </c>
      <c r="D91" s="21" t="s">
        <v>216</v>
      </c>
      <c r="E91" s="35">
        <v>4235999</v>
      </c>
      <c r="F91" s="50">
        <v>493827</v>
      </c>
      <c r="G91" s="62">
        <v>1839892</v>
      </c>
      <c r="H91" s="62">
        <v>1800000</v>
      </c>
      <c r="I91" s="62">
        <v>1800000</v>
      </c>
      <c r="J91" s="84" t="s">
        <v>230</v>
      </c>
    </row>
    <row r="92" spans="1:10" ht="29.25" customHeight="1" x14ac:dyDescent="0.25">
      <c r="A92" s="9"/>
      <c r="B92" s="9"/>
      <c r="C92" s="20" t="s">
        <v>215</v>
      </c>
      <c r="D92" s="21" t="s">
        <v>185</v>
      </c>
      <c r="E92" s="35">
        <v>4235998</v>
      </c>
      <c r="F92" s="53">
        <v>1200000</v>
      </c>
      <c r="G92" s="64">
        <v>2927000</v>
      </c>
      <c r="H92" s="64">
        <v>3000000</v>
      </c>
      <c r="I92" s="64">
        <v>3000000</v>
      </c>
    </row>
    <row r="93" spans="1:10" s="1" customFormat="1" x14ac:dyDescent="0.25">
      <c r="A93" s="15"/>
      <c r="B93" s="15">
        <v>9.6</v>
      </c>
      <c r="C93" s="15" t="s">
        <v>46</v>
      </c>
      <c r="D93" s="15"/>
      <c r="E93" s="31">
        <v>423611</v>
      </c>
      <c r="F93" s="43">
        <v>510000</v>
      </c>
      <c r="G93" s="59">
        <v>455652</v>
      </c>
      <c r="H93" s="59">
        <v>510000</v>
      </c>
      <c r="I93" s="59">
        <v>510000</v>
      </c>
      <c r="J93" s="86"/>
    </row>
    <row r="94" spans="1:10" s="1" customFormat="1" x14ac:dyDescent="0.25">
      <c r="A94" s="15"/>
      <c r="B94" s="15">
        <v>9.6999999999999993</v>
      </c>
      <c r="C94" s="15" t="s">
        <v>47</v>
      </c>
      <c r="D94" s="15"/>
      <c r="E94" s="31">
        <v>423700</v>
      </c>
      <c r="F94" s="43">
        <f t="shared" ref="F94:H94" si="42">F95+F96+F97</f>
        <v>960000</v>
      </c>
      <c r="G94" s="66">
        <f t="shared" si="42"/>
        <v>1013798</v>
      </c>
      <c r="H94" s="66">
        <f t="shared" si="42"/>
        <v>1500000</v>
      </c>
      <c r="I94" s="66">
        <f t="shared" ref="I94" si="43">I95+I96+I97</f>
        <v>1500000</v>
      </c>
      <c r="J94" s="86"/>
    </row>
    <row r="95" spans="1:10" s="1" customFormat="1" x14ac:dyDescent="0.25">
      <c r="A95" s="15"/>
      <c r="B95" s="15"/>
      <c r="C95" s="22" t="s">
        <v>130</v>
      </c>
      <c r="D95" s="9" t="s">
        <v>47</v>
      </c>
      <c r="E95" s="31">
        <v>423711</v>
      </c>
      <c r="F95" s="50">
        <v>960000</v>
      </c>
      <c r="G95" s="62">
        <v>1013798</v>
      </c>
      <c r="H95" s="62">
        <v>1500000</v>
      </c>
      <c r="I95" s="62">
        <v>1500000</v>
      </c>
      <c r="J95" s="86"/>
    </row>
    <row r="96" spans="1:10" s="1" customFormat="1" x14ac:dyDescent="0.25">
      <c r="A96" s="15"/>
      <c r="B96" s="15"/>
      <c r="C96" s="15" t="s">
        <v>131</v>
      </c>
      <c r="D96" s="9" t="s">
        <v>132</v>
      </c>
      <c r="E96" s="31">
        <v>423711</v>
      </c>
      <c r="F96" s="50">
        <v>0</v>
      </c>
      <c r="G96" s="62">
        <v>0</v>
      </c>
      <c r="H96" s="62">
        <v>0</v>
      </c>
      <c r="I96" s="62">
        <v>0</v>
      </c>
      <c r="J96" s="86"/>
    </row>
    <row r="97" spans="1:10" s="1" customFormat="1" x14ac:dyDescent="0.25">
      <c r="A97" s="15"/>
      <c r="B97" s="15"/>
      <c r="C97" s="15" t="s">
        <v>136</v>
      </c>
      <c r="D97" s="9" t="s">
        <v>137</v>
      </c>
      <c r="E97" s="31">
        <v>423712</v>
      </c>
      <c r="F97" s="50">
        <v>0</v>
      </c>
      <c r="G97" s="62">
        <v>0</v>
      </c>
      <c r="H97" s="62">
        <v>0</v>
      </c>
      <c r="I97" s="62">
        <v>0</v>
      </c>
      <c r="J97" s="86"/>
    </row>
    <row r="98" spans="1:10" s="5" customFormat="1" x14ac:dyDescent="0.25">
      <c r="A98" s="13"/>
      <c r="B98" s="15">
        <v>9.8000000000000007</v>
      </c>
      <c r="C98" s="15" t="s">
        <v>48</v>
      </c>
      <c r="D98" s="15"/>
      <c r="E98" s="31">
        <v>423900</v>
      </c>
      <c r="F98" s="43">
        <v>30000</v>
      </c>
      <c r="G98" s="59">
        <v>0</v>
      </c>
      <c r="H98" s="59">
        <v>30000</v>
      </c>
      <c r="I98" s="59">
        <v>30000</v>
      </c>
      <c r="J98" s="85"/>
    </row>
    <row r="99" spans="1:10" x14ac:dyDescent="0.25">
      <c r="A99" s="9">
        <v>10</v>
      </c>
      <c r="B99" s="13" t="s">
        <v>49</v>
      </c>
      <c r="C99" s="13"/>
      <c r="D99" s="13"/>
      <c r="E99" s="29">
        <v>424000</v>
      </c>
      <c r="F99" s="41">
        <f>F100+F106</f>
        <v>6250420</v>
      </c>
      <c r="G99" s="60">
        <f t="shared" ref="G99" si="44">G100+G106</f>
        <v>5438424</v>
      </c>
      <c r="H99" s="60">
        <f>H100+H106</f>
        <v>6750420</v>
      </c>
      <c r="I99" s="60">
        <f>I100+I106</f>
        <v>6750420</v>
      </c>
    </row>
    <row r="100" spans="1:10" x14ac:dyDescent="0.25">
      <c r="A100" s="9"/>
      <c r="B100" s="15">
        <v>10.199999999999999</v>
      </c>
      <c r="C100" s="15" t="s">
        <v>50</v>
      </c>
      <c r="D100" s="15"/>
      <c r="E100" s="31">
        <v>424300</v>
      </c>
      <c r="F100" s="42">
        <f>SUM(F101:F105)</f>
        <v>3600000</v>
      </c>
      <c r="G100" s="65">
        <f t="shared" ref="G100" si="45">SUM(G101:G105)</f>
        <v>3481000</v>
      </c>
      <c r="H100" s="65">
        <f>SUM(H101:H105)</f>
        <v>4100000</v>
      </c>
      <c r="I100" s="65">
        <f>SUM(I101:I105)</f>
        <v>4100000</v>
      </c>
    </row>
    <row r="101" spans="1:10" x14ac:dyDescent="0.25">
      <c r="A101" s="9"/>
      <c r="B101" s="15"/>
      <c r="C101" s="15" t="s">
        <v>100</v>
      </c>
      <c r="D101" s="9" t="s">
        <v>143</v>
      </c>
      <c r="E101" s="31">
        <v>424321</v>
      </c>
      <c r="F101" s="50">
        <v>220000</v>
      </c>
      <c r="G101" s="62">
        <v>0</v>
      </c>
      <c r="H101" s="62">
        <v>220000</v>
      </c>
      <c r="I101" s="62">
        <v>220000</v>
      </c>
    </row>
    <row r="102" spans="1:10" ht="15.75" customHeight="1" x14ac:dyDescent="0.25">
      <c r="A102" s="9"/>
      <c r="B102" s="9"/>
      <c r="C102" s="20" t="s">
        <v>101</v>
      </c>
      <c r="D102" s="9" t="s">
        <v>51</v>
      </c>
      <c r="E102" s="35">
        <v>424331</v>
      </c>
      <c r="F102" s="50">
        <v>0</v>
      </c>
      <c r="G102" s="62">
        <v>0</v>
      </c>
      <c r="H102" s="62">
        <v>0</v>
      </c>
      <c r="I102" s="62">
        <v>0</v>
      </c>
    </row>
    <row r="103" spans="1:10" ht="15.75" customHeight="1" x14ac:dyDescent="0.25">
      <c r="A103" s="9"/>
      <c r="B103" s="9"/>
      <c r="C103" s="20" t="s">
        <v>144</v>
      </c>
      <c r="D103" s="9" t="s">
        <v>176</v>
      </c>
      <c r="E103" s="35">
        <v>424351</v>
      </c>
      <c r="F103" s="50">
        <v>380000</v>
      </c>
      <c r="G103" s="62">
        <v>41278</v>
      </c>
      <c r="H103" s="62">
        <v>380000</v>
      </c>
      <c r="I103" s="62">
        <v>380000</v>
      </c>
    </row>
    <row r="104" spans="1:10" ht="15.75" customHeight="1" x14ac:dyDescent="0.25">
      <c r="A104" s="9"/>
      <c r="B104" s="9"/>
      <c r="C104" s="20" t="s">
        <v>189</v>
      </c>
      <c r="D104" s="9" t="s">
        <v>188</v>
      </c>
      <c r="E104" s="35">
        <v>4243511</v>
      </c>
      <c r="F104" s="50">
        <v>0</v>
      </c>
      <c r="G104" s="62">
        <v>0</v>
      </c>
      <c r="H104" s="62">
        <v>0</v>
      </c>
      <c r="I104" s="62">
        <v>0</v>
      </c>
    </row>
    <row r="105" spans="1:10" x14ac:dyDescent="0.25">
      <c r="A105" s="15"/>
      <c r="B105" s="9"/>
      <c r="C105" s="20" t="s">
        <v>190</v>
      </c>
      <c r="D105" s="21" t="s">
        <v>146</v>
      </c>
      <c r="E105" s="36">
        <v>424341</v>
      </c>
      <c r="F105" s="50">
        <v>3000000</v>
      </c>
      <c r="G105" s="62">
        <v>3439722</v>
      </c>
      <c r="H105" s="78">
        <v>3500000</v>
      </c>
      <c r="I105" s="78">
        <v>3500000</v>
      </c>
      <c r="J105" s="84" t="s">
        <v>233</v>
      </c>
    </row>
    <row r="106" spans="1:10" x14ac:dyDescent="0.25">
      <c r="A106" s="9"/>
      <c r="B106" s="15">
        <v>10.3</v>
      </c>
      <c r="C106" s="15" t="s">
        <v>52</v>
      </c>
      <c r="D106" s="15"/>
      <c r="E106" s="31">
        <v>424600</v>
      </c>
      <c r="F106" s="42">
        <f t="shared" ref="F106:H106" si="46">F107+F108+F109</f>
        <v>2650420</v>
      </c>
      <c r="G106" s="65">
        <f t="shared" si="46"/>
        <v>1957424</v>
      </c>
      <c r="H106" s="65">
        <f t="shared" si="46"/>
        <v>2650420</v>
      </c>
      <c r="I106" s="65">
        <f t="shared" ref="I106" si="47">I107+I108+I109</f>
        <v>2650420</v>
      </c>
    </row>
    <row r="107" spans="1:10" x14ac:dyDescent="0.25">
      <c r="A107" s="9"/>
      <c r="B107" s="9"/>
      <c r="C107" s="20" t="s">
        <v>102</v>
      </c>
      <c r="D107" s="9" t="s">
        <v>196</v>
      </c>
      <c r="E107" s="35">
        <v>424611</v>
      </c>
      <c r="F107" s="50">
        <v>1200000</v>
      </c>
      <c r="G107" s="62">
        <v>1248360</v>
      </c>
      <c r="H107" s="62">
        <v>1200000</v>
      </c>
      <c r="I107" s="62">
        <v>1200000</v>
      </c>
      <c r="J107" s="90" t="s">
        <v>229</v>
      </c>
    </row>
    <row r="108" spans="1:10" s="5" customFormat="1" x14ac:dyDescent="0.25">
      <c r="A108" s="13"/>
      <c r="B108" s="9"/>
      <c r="C108" s="20" t="s">
        <v>103</v>
      </c>
      <c r="D108" s="9" t="s">
        <v>53</v>
      </c>
      <c r="E108" s="35">
        <v>424621</v>
      </c>
      <c r="F108" s="50">
        <v>910000</v>
      </c>
      <c r="G108" s="62">
        <v>558500</v>
      </c>
      <c r="H108" s="62">
        <v>910000</v>
      </c>
      <c r="I108" s="62">
        <v>910000</v>
      </c>
      <c r="J108" s="85"/>
    </row>
    <row r="109" spans="1:10" s="5" customFormat="1" x14ac:dyDescent="0.25">
      <c r="A109" s="13"/>
      <c r="B109" s="9"/>
      <c r="C109" s="20" t="s">
        <v>218</v>
      </c>
      <c r="D109" s="9" t="s">
        <v>219</v>
      </c>
      <c r="E109" s="35">
        <v>424910</v>
      </c>
      <c r="F109" s="50">
        <v>540420</v>
      </c>
      <c r="G109" s="62">
        <v>150564</v>
      </c>
      <c r="H109" s="62">
        <v>540420</v>
      </c>
      <c r="I109" s="62">
        <v>540420</v>
      </c>
      <c r="J109" s="85"/>
    </row>
    <row r="110" spans="1:10" s="1" customFormat="1" x14ac:dyDescent="0.25">
      <c r="A110" s="15">
        <v>11</v>
      </c>
      <c r="B110" s="13" t="s">
        <v>54</v>
      </c>
      <c r="C110" s="13"/>
      <c r="D110" s="13"/>
      <c r="E110" s="29">
        <v>425000</v>
      </c>
      <c r="F110" s="41">
        <f t="shared" ref="F110" si="48">F111+F112</f>
        <v>13520000</v>
      </c>
      <c r="G110" s="60">
        <f t="shared" ref="G110" si="49">G111+G112</f>
        <v>12001395</v>
      </c>
      <c r="H110" s="60">
        <f t="shared" ref="H110" si="50">H111+H112</f>
        <v>14800000</v>
      </c>
      <c r="I110" s="60">
        <f t="shared" ref="I110" si="51">I111+I112</f>
        <v>14800000</v>
      </c>
      <c r="J110" s="86"/>
    </row>
    <row r="111" spans="1:10" s="1" customFormat="1" x14ac:dyDescent="0.25">
      <c r="A111" s="15"/>
      <c r="B111" s="15">
        <v>11.1</v>
      </c>
      <c r="C111" s="15" t="s">
        <v>210</v>
      </c>
      <c r="D111" s="15"/>
      <c r="E111" s="31">
        <v>425100</v>
      </c>
      <c r="F111" s="43">
        <v>2000000</v>
      </c>
      <c r="G111" s="59">
        <v>2087319</v>
      </c>
      <c r="H111" s="59">
        <v>2000000</v>
      </c>
      <c r="I111" s="59">
        <v>2000000</v>
      </c>
      <c r="J111" s="86" t="s">
        <v>231</v>
      </c>
    </row>
    <row r="112" spans="1:10" x14ac:dyDescent="0.25">
      <c r="A112" s="9"/>
      <c r="B112" s="15">
        <v>11.2</v>
      </c>
      <c r="C112" s="15" t="s">
        <v>157</v>
      </c>
      <c r="D112" s="15"/>
      <c r="E112" s="31">
        <v>425200</v>
      </c>
      <c r="F112" s="42">
        <f>SUM(F113:F114:F115:F116)</f>
        <v>11520000</v>
      </c>
      <c r="G112" s="65">
        <f>SUM(G113:G114:G115:G116)</f>
        <v>9914076</v>
      </c>
      <c r="H112" s="65">
        <f>SUM(H113:H114:H115:H116)</f>
        <v>12800000</v>
      </c>
      <c r="I112" s="65">
        <f>SUM(I113:I114:I115:I116)</f>
        <v>12800000</v>
      </c>
    </row>
    <row r="113" spans="1:10" x14ac:dyDescent="0.25">
      <c r="A113" s="9"/>
      <c r="B113" s="15"/>
      <c r="C113" s="9" t="s">
        <v>160</v>
      </c>
      <c r="D113" s="9" t="s">
        <v>163</v>
      </c>
      <c r="E113" s="35">
        <v>425252</v>
      </c>
      <c r="F113" s="50">
        <v>7000000</v>
      </c>
      <c r="G113" s="62">
        <v>5013012</v>
      </c>
      <c r="H113" s="62">
        <v>7000000</v>
      </c>
      <c r="I113" s="62">
        <v>7000000</v>
      </c>
    </row>
    <row r="114" spans="1:10" x14ac:dyDescent="0.25">
      <c r="A114" s="9"/>
      <c r="B114" s="15"/>
      <c r="C114" s="9" t="s">
        <v>161</v>
      </c>
      <c r="D114" s="9" t="s">
        <v>164</v>
      </c>
      <c r="E114" s="35">
        <v>4252521</v>
      </c>
      <c r="F114" s="50">
        <v>2100000</v>
      </c>
      <c r="G114" s="62">
        <v>2119410</v>
      </c>
      <c r="H114" s="78">
        <v>3000000</v>
      </c>
      <c r="I114" s="78">
        <v>3000000</v>
      </c>
    </row>
    <row r="115" spans="1:10" x14ac:dyDescent="0.25">
      <c r="A115" s="9"/>
      <c r="B115" s="15"/>
      <c r="C115" s="9" t="s">
        <v>162</v>
      </c>
      <c r="D115" s="9" t="s">
        <v>165</v>
      </c>
      <c r="E115" s="35">
        <v>425222</v>
      </c>
      <c r="F115" s="50">
        <v>1100000</v>
      </c>
      <c r="G115" s="62">
        <v>1117109</v>
      </c>
      <c r="H115" s="62">
        <v>1100000</v>
      </c>
      <c r="I115" s="62">
        <v>1100000</v>
      </c>
      <c r="J115" s="84" t="s">
        <v>229</v>
      </c>
    </row>
    <row r="116" spans="1:10" ht="27.75" customHeight="1" x14ac:dyDescent="0.25">
      <c r="A116" s="9"/>
      <c r="B116" s="15"/>
      <c r="C116" s="9" t="s">
        <v>166</v>
      </c>
      <c r="D116" s="9" t="s">
        <v>167</v>
      </c>
      <c r="E116" s="75" t="s">
        <v>168</v>
      </c>
      <c r="F116" s="50">
        <v>1320000</v>
      </c>
      <c r="G116" s="62">
        <v>1664545</v>
      </c>
      <c r="H116" s="62">
        <v>1700000</v>
      </c>
      <c r="I116" s="62">
        <v>1700000</v>
      </c>
    </row>
    <row r="117" spans="1:10" x14ac:dyDescent="0.25">
      <c r="A117" s="15">
        <v>12</v>
      </c>
      <c r="B117" s="13" t="s">
        <v>55</v>
      </c>
      <c r="C117" s="13"/>
      <c r="D117" s="13"/>
      <c r="E117" s="29">
        <v>426000</v>
      </c>
      <c r="F117" s="41">
        <f t="shared" ref="F117:H117" si="52">F118+F123+F124+F127+F130+F131</f>
        <v>51740000</v>
      </c>
      <c r="G117" s="60">
        <f t="shared" si="52"/>
        <v>46558456</v>
      </c>
      <c r="H117" s="60">
        <f t="shared" si="52"/>
        <v>55810000</v>
      </c>
      <c r="I117" s="60">
        <f t="shared" ref="I117" si="53">I118+I123+I124+I127+I130+I131</f>
        <v>55810000</v>
      </c>
    </row>
    <row r="118" spans="1:10" x14ac:dyDescent="0.25">
      <c r="A118" s="9"/>
      <c r="B118" s="15">
        <v>12.1</v>
      </c>
      <c r="C118" s="15" t="s">
        <v>56</v>
      </c>
      <c r="D118" s="15"/>
      <c r="E118" s="31">
        <v>426100</v>
      </c>
      <c r="F118" s="42">
        <f t="shared" ref="F118:H118" si="54">F119+F120+F121+F122</f>
        <v>3980000</v>
      </c>
      <c r="G118" s="65">
        <f t="shared" si="54"/>
        <v>2802700</v>
      </c>
      <c r="H118" s="65">
        <f t="shared" si="54"/>
        <v>4050000</v>
      </c>
      <c r="I118" s="65">
        <f t="shared" ref="I118" si="55">I119+I120+I121+I122</f>
        <v>4050000</v>
      </c>
    </row>
    <row r="119" spans="1:10" x14ac:dyDescent="0.25">
      <c r="A119" s="9"/>
      <c r="B119" s="9"/>
      <c r="C119" s="20" t="s">
        <v>104</v>
      </c>
      <c r="D119" s="9" t="s">
        <v>57</v>
      </c>
      <c r="E119" s="35">
        <v>426111</v>
      </c>
      <c r="F119" s="50">
        <v>2200000</v>
      </c>
      <c r="G119" s="62">
        <v>1434218</v>
      </c>
      <c r="H119" s="62">
        <v>2200000</v>
      </c>
      <c r="I119" s="62">
        <v>2200000</v>
      </c>
    </row>
    <row r="120" spans="1:10" x14ac:dyDescent="0.25">
      <c r="A120" s="9"/>
      <c r="B120" s="9"/>
      <c r="C120" s="20" t="s">
        <v>105</v>
      </c>
      <c r="D120" s="9" t="s">
        <v>117</v>
      </c>
      <c r="E120" s="35">
        <v>4261111</v>
      </c>
      <c r="F120" s="50">
        <v>1200000</v>
      </c>
      <c r="G120" s="62">
        <v>1073823</v>
      </c>
      <c r="H120" s="62">
        <v>1200000</v>
      </c>
      <c r="I120" s="62">
        <v>1200000</v>
      </c>
    </row>
    <row r="121" spans="1:10" x14ac:dyDescent="0.25">
      <c r="A121" s="9"/>
      <c r="B121" s="9"/>
      <c r="C121" s="20" t="s">
        <v>133</v>
      </c>
      <c r="D121" s="9" t="s">
        <v>58</v>
      </c>
      <c r="E121" s="35">
        <v>426124</v>
      </c>
      <c r="F121" s="50">
        <v>500000</v>
      </c>
      <c r="G121" s="62">
        <v>188259</v>
      </c>
      <c r="H121" s="62">
        <v>500000</v>
      </c>
      <c r="I121" s="62">
        <v>500000</v>
      </c>
    </row>
    <row r="122" spans="1:10" x14ac:dyDescent="0.25">
      <c r="A122" s="15"/>
      <c r="B122" s="9"/>
      <c r="C122" s="20" t="s">
        <v>147</v>
      </c>
      <c r="D122" s="9" t="s">
        <v>134</v>
      </c>
      <c r="E122" s="35">
        <v>426131</v>
      </c>
      <c r="F122" s="50">
        <v>80000</v>
      </c>
      <c r="G122" s="62">
        <v>106400</v>
      </c>
      <c r="H122" s="78">
        <v>150000</v>
      </c>
      <c r="I122" s="78">
        <v>150000</v>
      </c>
    </row>
    <row r="123" spans="1:10" x14ac:dyDescent="0.25">
      <c r="A123" s="15"/>
      <c r="B123" s="15">
        <v>12.2</v>
      </c>
      <c r="C123" s="15" t="s">
        <v>59</v>
      </c>
      <c r="D123" s="15"/>
      <c r="E123" s="31">
        <v>426311</v>
      </c>
      <c r="F123" s="43">
        <v>250000</v>
      </c>
      <c r="G123" s="59">
        <v>27049</v>
      </c>
      <c r="H123" s="59">
        <v>250000</v>
      </c>
      <c r="I123" s="59">
        <v>250000</v>
      </c>
    </row>
    <row r="124" spans="1:10" x14ac:dyDescent="0.25">
      <c r="A124" s="9"/>
      <c r="B124" s="15">
        <v>12.3</v>
      </c>
      <c r="C124" s="15" t="s">
        <v>60</v>
      </c>
      <c r="D124" s="15"/>
      <c r="E124" s="31">
        <v>426400</v>
      </c>
      <c r="F124" s="42">
        <f t="shared" ref="F124:H124" si="56">F125+F126</f>
        <v>2610000</v>
      </c>
      <c r="G124" s="65">
        <f t="shared" si="56"/>
        <v>1943716</v>
      </c>
      <c r="H124" s="65">
        <f t="shared" si="56"/>
        <v>2610000</v>
      </c>
      <c r="I124" s="65">
        <f t="shared" ref="I124" si="57">I125+I126</f>
        <v>2610000</v>
      </c>
    </row>
    <row r="125" spans="1:10" x14ac:dyDescent="0.25">
      <c r="A125" s="15"/>
      <c r="B125" s="9"/>
      <c r="C125" s="20" t="s">
        <v>106</v>
      </c>
      <c r="D125" s="9" t="s">
        <v>61</v>
      </c>
      <c r="E125" s="35">
        <v>426410</v>
      </c>
      <c r="F125" s="50">
        <v>2600000</v>
      </c>
      <c r="G125" s="62">
        <v>1894884</v>
      </c>
      <c r="H125" s="62">
        <v>2600000</v>
      </c>
      <c r="I125" s="62">
        <v>2600000</v>
      </c>
    </row>
    <row r="126" spans="1:10" x14ac:dyDescent="0.25">
      <c r="A126" s="15"/>
      <c r="B126" s="9"/>
      <c r="C126" s="20" t="s">
        <v>208</v>
      </c>
      <c r="D126" s="9" t="s">
        <v>209</v>
      </c>
      <c r="E126" s="35">
        <v>426600</v>
      </c>
      <c r="F126" s="50">
        <v>10000</v>
      </c>
      <c r="G126" s="62">
        <v>48832</v>
      </c>
      <c r="H126" s="62">
        <v>10000</v>
      </c>
      <c r="I126" s="62">
        <v>10000</v>
      </c>
      <c r="J126" s="90" t="s">
        <v>235</v>
      </c>
    </row>
    <row r="127" spans="1:10" x14ac:dyDescent="0.25">
      <c r="A127" s="9"/>
      <c r="B127" s="15">
        <v>12.4</v>
      </c>
      <c r="C127" s="15" t="s">
        <v>62</v>
      </c>
      <c r="D127" s="15"/>
      <c r="E127" s="31">
        <v>426700</v>
      </c>
      <c r="F127" s="42">
        <f t="shared" ref="F127:H127" si="58">F128+F129</f>
        <v>40500000</v>
      </c>
      <c r="G127" s="65">
        <f t="shared" si="58"/>
        <v>38258403</v>
      </c>
      <c r="H127" s="65">
        <f t="shared" si="58"/>
        <v>44500000</v>
      </c>
      <c r="I127" s="65">
        <f t="shared" ref="I127" si="59">I128+I129</f>
        <v>44500000</v>
      </c>
    </row>
    <row r="128" spans="1:10" x14ac:dyDescent="0.25">
      <c r="A128" s="9"/>
      <c r="B128" s="9"/>
      <c r="C128" s="20" t="s">
        <v>107</v>
      </c>
      <c r="D128" s="9" t="s">
        <v>63</v>
      </c>
      <c r="E128" s="35">
        <v>426721</v>
      </c>
      <c r="F128" s="50">
        <v>38000000</v>
      </c>
      <c r="G128" s="62">
        <v>36055575</v>
      </c>
      <c r="H128" s="62">
        <v>42000000</v>
      </c>
      <c r="I128" s="62">
        <v>42000000</v>
      </c>
      <c r="J128" s="84" t="s">
        <v>234</v>
      </c>
    </row>
    <row r="129" spans="1:10" x14ac:dyDescent="0.25">
      <c r="A129" s="15"/>
      <c r="B129" s="9"/>
      <c r="C129" s="20" t="s">
        <v>108</v>
      </c>
      <c r="D129" s="9" t="s">
        <v>65</v>
      </c>
      <c r="E129" s="35">
        <v>426791</v>
      </c>
      <c r="F129" s="50">
        <v>2500000</v>
      </c>
      <c r="G129" s="62">
        <v>2202828</v>
      </c>
      <c r="H129" s="62">
        <v>2500000</v>
      </c>
      <c r="I129" s="62">
        <v>2500000</v>
      </c>
      <c r="J129" s="84" t="s">
        <v>230</v>
      </c>
    </row>
    <row r="130" spans="1:10" x14ac:dyDescent="0.25">
      <c r="A130" s="15"/>
      <c r="B130" s="15">
        <v>12.5</v>
      </c>
      <c r="C130" s="15" t="s">
        <v>66</v>
      </c>
      <c r="D130" s="15"/>
      <c r="E130" s="31">
        <v>426800</v>
      </c>
      <c r="F130" s="43">
        <v>1800000</v>
      </c>
      <c r="G130" s="59">
        <v>1215700</v>
      </c>
      <c r="H130" s="59">
        <v>1800000</v>
      </c>
      <c r="I130" s="59">
        <v>1800000</v>
      </c>
    </row>
    <row r="131" spans="1:10" x14ac:dyDescent="0.25">
      <c r="A131" s="9"/>
      <c r="B131" s="15">
        <v>12.6</v>
      </c>
      <c r="C131" s="15" t="s">
        <v>85</v>
      </c>
      <c r="D131" s="15"/>
      <c r="E131" s="31">
        <v>426900</v>
      </c>
      <c r="F131" s="42">
        <f t="shared" ref="F131" si="60">F132+F133</f>
        <v>2600000</v>
      </c>
      <c r="G131" s="65">
        <f t="shared" ref="G131" si="61">G132+G133</f>
        <v>2310888</v>
      </c>
      <c r="H131" s="65">
        <f t="shared" ref="H131" si="62">H132+H133</f>
        <v>2600000</v>
      </c>
      <c r="I131" s="65">
        <f t="shared" ref="I131" si="63">I132+I133</f>
        <v>2600000</v>
      </c>
    </row>
    <row r="132" spans="1:10" x14ac:dyDescent="0.25">
      <c r="A132" s="9"/>
      <c r="B132" s="9"/>
      <c r="C132" s="20" t="s">
        <v>109</v>
      </c>
      <c r="D132" s="9" t="s">
        <v>67</v>
      </c>
      <c r="E132" s="35">
        <v>426912</v>
      </c>
      <c r="F132" s="50">
        <v>800000</v>
      </c>
      <c r="G132" s="62">
        <v>183042</v>
      </c>
      <c r="H132" s="62">
        <v>800000</v>
      </c>
      <c r="I132" s="62">
        <v>800000</v>
      </c>
    </row>
    <row r="133" spans="1:10" s="5" customFormat="1" x14ac:dyDescent="0.25">
      <c r="A133" s="13"/>
      <c r="B133" s="9"/>
      <c r="C133" s="20" t="s">
        <v>110</v>
      </c>
      <c r="D133" s="9" t="s">
        <v>64</v>
      </c>
      <c r="E133" s="35">
        <v>426919</v>
      </c>
      <c r="F133" s="50">
        <v>1800000</v>
      </c>
      <c r="G133" s="62">
        <v>2127846</v>
      </c>
      <c r="H133" s="62">
        <v>1800000</v>
      </c>
      <c r="I133" s="62">
        <v>1800000</v>
      </c>
      <c r="J133" s="85" t="s">
        <v>233</v>
      </c>
    </row>
    <row r="134" spans="1:10" s="1" customFormat="1" x14ac:dyDescent="0.25">
      <c r="A134" s="13">
        <v>13</v>
      </c>
      <c r="B134" s="13" t="s">
        <v>68</v>
      </c>
      <c r="C134" s="13"/>
      <c r="D134" s="13"/>
      <c r="E134" s="29">
        <v>480000</v>
      </c>
      <c r="F134" s="41">
        <f t="shared" ref="F134:H134" si="64">F135+F136+F137+F138</f>
        <v>230000</v>
      </c>
      <c r="G134" s="60">
        <f t="shared" si="64"/>
        <v>145753</v>
      </c>
      <c r="H134" s="60">
        <f t="shared" si="64"/>
        <v>400000</v>
      </c>
      <c r="I134" s="60">
        <f t="shared" ref="I134" si="65">I135+I136+I137+I138</f>
        <v>400000</v>
      </c>
      <c r="J134" s="86"/>
    </row>
    <row r="135" spans="1:10" s="1" customFormat="1" x14ac:dyDescent="0.25">
      <c r="A135" s="15"/>
      <c r="B135" s="15">
        <v>13.1</v>
      </c>
      <c r="C135" s="15" t="s">
        <v>69</v>
      </c>
      <c r="D135" s="15"/>
      <c r="E135" s="31">
        <v>482131</v>
      </c>
      <c r="F135" s="50">
        <v>50000</v>
      </c>
      <c r="G135" s="62">
        <v>19829</v>
      </c>
      <c r="H135" s="62">
        <v>120000</v>
      </c>
      <c r="I135" s="62">
        <v>120000</v>
      </c>
      <c r="J135" s="86"/>
    </row>
    <row r="136" spans="1:10" s="1" customFormat="1" ht="32.25" customHeight="1" x14ac:dyDescent="0.25">
      <c r="A136" s="15"/>
      <c r="B136" s="15">
        <v>13.2</v>
      </c>
      <c r="C136" s="15" t="s">
        <v>155</v>
      </c>
      <c r="D136" s="15"/>
      <c r="E136" s="76" t="s">
        <v>224</v>
      </c>
      <c r="F136" s="50">
        <v>30000</v>
      </c>
      <c r="G136" s="62">
        <v>93135</v>
      </c>
      <c r="H136" s="78">
        <v>130000</v>
      </c>
      <c r="I136" s="78">
        <v>130000</v>
      </c>
      <c r="J136" s="86"/>
    </row>
    <row r="137" spans="1:10" s="1" customFormat="1" x14ac:dyDescent="0.25">
      <c r="A137" s="15"/>
      <c r="B137" s="15">
        <v>13.2</v>
      </c>
      <c r="C137" s="15" t="s">
        <v>70</v>
      </c>
      <c r="D137" s="15"/>
      <c r="E137" s="31">
        <v>482200</v>
      </c>
      <c r="F137" s="50">
        <v>150000</v>
      </c>
      <c r="G137" s="62">
        <v>32789</v>
      </c>
      <c r="H137" s="62">
        <v>150000</v>
      </c>
      <c r="I137" s="62">
        <v>150000</v>
      </c>
      <c r="J137" s="86"/>
    </row>
    <row r="138" spans="1:10" s="1" customFormat="1" x14ac:dyDescent="0.25">
      <c r="A138" s="15"/>
      <c r="B138" s="15">
        <v>13.3</v>
      </c>
      <c r="C138" s="15" t="s">
        <v>152</v>
      </c>
      <c r="D138" s="15"/>
      <c r="E138" s="31">
        <v>483111</v>
      </c>
      <c r="F138" s="50">
        <v>0</v>
      </c>
      <c r="G138" s="62">
        <v>0</v>
      </c>
      <c r="H138" s="62">
        <v>0</v>
      </c>
      <c r="I138" s="62">
        <v>0</v>
      </c>
      <c r="J138" s="86"/>
    </row>
    <row r="139" spans="1:10" x14ac:dyDescent="0.25">
      <c r="A139" s="12"/>
      <c r="B139" s="15" t="s">
        <v>135</v>
      </c>
      <c r="C139" s="15"/>
      <c r="D139" s="15"/>
      <c r="E139" s="31">
        <v>430000</v>
      </c>
      <c r="F139" s="50">
        <v>0</v>
      </c>
      <c r="G139" s="62">
        <v>0</v>
      </c>
      <c r="H139" s="62">
        <v>0</v>
      </c>
      <c r="I139" s="62">
        <v>0</v>
      </c>
    </row>
    <row r="140" spans="1:10" s="5" customFormat="1" x14ac:dyDescent="0.25">
      <c r="A140" s="13" t="s">
        <v>71</v>
      </c>
      <c r="B140" s="12" t="s">
        <v>72</v>
      </c>
      <c r="C140" s="12"/>
      <c r="D140" s="12"/>
      <c r="E140" s="33">
        <v>500000</v>
      </c>
      <c r="F140" s="44">
        <f t="shared" ref="F140:H140" si="66">F141+F152+F155</f>
        <v>18200000</v>
      </c>
      <c r="G140" s="67">
        <f t="shared" si="66"/>
        <v>15445610</v>
      </c>
      <c r="H140" s="67">
        <f t="shared" si="66"/>
        <v>48025000</v>
      </c>
      <c r="I140" s="67">
        <f t="shared" ref="I140" si="67">I141+I152+I155</f>
        <v>48025000</v>
      </c>
      <c r="J140" s="85"/>
    </row>
    <row r="141" spans="1:10" s="1" customFormat="1" x14ac:dyDescent="0.25">
      <c r="A141" s="15">
        <v>1</v>
      </c>
      <c r="B141" s="13" t="s">
        <v>73</v>
      </c>
      <c r="C141" s="13"/>
      <c r="D141" s="13"/>
      <c r="E141" s="29">
        <v>512000</v>
      </c>
      <c r="F141" s="41">
        <f t="shared" ref="F141:H141" si="68">F142+F143+F146+F147+F148+F149+F150+F151</f>
        <v>17400000</v>
      </c>
      <c r="G141" s="60">
        <f t="shared" si="68"/>
        <v>15445610</v>
      </c>
      <c r="H141" s="60">
        <f t="shared" si="68"/>
        <v>46380000</v>
      </c>
      <c r="I141" s="60">
        <f t="shared" ref="I141" si="69">I142+I143+I146+I147+I148+I149+I150+I151</f>
        <v>46380000</v>
      </c>
      <c r="J141" s="86"/>
    </row>
    <row r="142" spans="1:10" x14ac:dyDescent="0.25">
      <c r="A142" s="15"/>
      <c r="B142" s="15">
        <v>1.1000000000000001</v>
      </c>
      <c r="C142" s="15" t="s">
        <v>74</v>
      </c>
      <c r="D142" s="15"/>
      <c r="E142" s="31">
        <v>512111</v>
      </c>
      <c r="F142" s="43">
        <v>4560000</v>
      </c>
      <c r="G142" s="59">
        <v>2842200</v>
      </c>
      <c r="H142" s="59">
        <v>5560000</v>
      </c>
      <c r="I142" s="59">
        <v>5560000</v>
      </c>
    </row>
    <row r="143" spans="1:10" x14ac:dyDescent="0.25">
      <c r="A143" s="9"/>
      <c r="B143" s="15">
        <v>1.2</v>
      </c>
      <c r="C143" s="15" t="s">
        <v>75</v>
      </c>
      <c r="D143" s="15"/>
      <c r="E143" s="31">
        <v>512200</v>
      </c>
      <c r="F143" s="42">
        <f t="shared" ref="F143:H143" si="70">F144+F145</f>
        <v>1100000</v>
      </c>
      <c r="G143" s="65">
        <f t="shared" si="70"/>
        <v>1062307</v>
      </c>
      <c r="H143" s="65">
        <f t="shared" si="70"/>
        <v>1800000</v>
      </c>
      <c r="I143" s="65">
        <f t="shared" ref="I143" si="71">I144+I145</f>
        <v>1800000</v>
      </c>
    </row>
    <row r="144" spans="1:10" x14ac:dyDescent="0.25">
      <c r="A144" s="9"/>
      <c r="B144" s="9"/>
      <c r="C144" s="20" t="s">
        <v>111</v>
      </c>
      <c r="D144" s="9" t="s">
        <v>149</v>
      </c>
      <c r="E144" s="35">
        <v>512211</v>
      </c>
      <c r="F144" s="50">
        <v>300000</v>
      </c>
      <c r="G144" s="62">
        <v>756837</v>
      </c>
      <c r="H144" s="78">
        <v>1000000</v>
      </c>
      <c r="I144" s="78">
        <v>1000000</v>
      </c>
    </row>
    <row r="145" spans="1:10" x14ac:dyDescent="0.25">
      <c r="A145" s="9"/>
      <c r="B145" s="9"/>
      <c r="C145" s="20" t="s">
        <v>112</v>
      </c>
      <c r="D145" s="9" t="s">
        <v>148</v>
      </c>
      <c r="E145" s="35">
        <v>512220</v>
      </c>
      <c r="F145" s="50">
        <v>800000</v>
      </c>
      <c r="G145" s="62">
        <v>305470</v>
      </c>
      <c r="H145" s="62">
        <v>800000</v>
      </c>
      <c r="I145" s="62">
        <v>800000</v>
      </c>
    </row>
    <row r="146" spans="1:10" s="1" customFormat="1" x14ac:dyDescent="0.25">
      <c r="A146" s="15"/>
      <c r="B146" s="15">
        <v>1.3</v>
      </c>
      <c r="C146" s="15" t="s">
        <v>76</v>
      </c>
      <c r="D146" s="15"/>
      <c r="E146" s="31">
        <v>512200</v>
      </c>
      <c r="F146" s="43">
        <v>0</v>
      </c>
      <c r="G146" s="59">
        <v>0</v>
      </c>
      <c r="H146" s="59">
        <v>0</v>
      </c>
      <c r="I146" s="59">
        <v>0</v>
      </c>
      <c r="J146" s="86"/>
    </row>
    <row r="147" spans="1:10" s="1" customFormat="1" x14ac:dyDescent="0.25">
      <c r="A147" s="15"/>
      <c r="B147" s="15">
        <v>1.4</v>
      </c>
      <c r="C147" s="15" t="s">
        <v>198</v>
      </c>
      <c r="D147" s="15"/>
      <c r="E147" s="31">
        <v>512240</v>
      </c>
      <c r="F147" s="43">
        <v>2500000</v>
      </c>
      <c r="G147" s="59">
        <v>1078999</v>
      </c>
      <c r="H147" s="59">
        <v>2500000</v>
      </c>
      <c r="I147" s="59">
        <v>2500000</v>
      </c>
      <c r="J147" s="86"/>
    </row>
    <row r="148" spans="1:10" s="1" customFormat="1" x14ac:dyDescent="0.25">
      <c r="A148" s="15"/>
      <c r="B148" s="15">
        <v>1.5</v>
      </c>
      <c r="C148" s="15" t="s">
        <v>156</v>
      </c>
      <c r="D148" s="15"/>
      <c r="E148" s="31">
        <v>512251</v>
      </c>
      <c r="F148" s="43">
        <v>120000</v>
      </c>
      <c r="G148" s="59">
        <v>123960</v>
      </c>
      <c r="H148" s="59">
        <v>400000</v>
      </c>
      <c r="I148" s="59">
        <v>400000</v>
      </c>
      <c r="J148" s="86"/>
    </row>
    <row r="149" spans="1:10" s="1" customFormat="1" x14ac:dyDescent="0.25">
      <c r="A149" s="15"/>
      <c r="B149" s="15">
        <v>1.6</v>
      </c>
      <c r="C149" s="15" t="s">
        <v>182</v>
      </c>
      <c r="D149" s="15"/>
      <c r="E149" s="31">
        <v>512400</v>
      </c>
      <c r="F149" s="43">
        <v>120000</v>
      </c>
      <c r="G149" s="59">
        <v>0</v>
      </c>
      <c r="H149" s="59">
        <v>120000</v>
      </c>
      <c r="I149" s="59">
        <v>120000</v>
      </c>
      <c r="J149" s="86"/>
    </row>
    <row r="150" spans="1:10" s="1" customFormat="1" x14ac:dyDescent="0.25">
      <c r="A150" s="23"/>
      <c r="B150" s="15">
        <v>1.7</v>
      </c>
      <c r="C150" s="15" t="s">
        <v>77</v>
      </c>
      <c r="D150" s="15"/>
      <c r="E150" s="31">
        <v>512521</v>
      </c>
      <c r="F150" s="48">
        <v>9000000</v>
      </c>
      <c r="G150" s="58">
        <v>10338144</v>
      </c>
      <c r="H150" s="58">
        <v>36000000</v>
      </c>
      <c r="I150" s="58">
        <v>36000000</v>
      </c>
      <c r="J150" s="86"/>
    </row>
    <row r="151" spans="1:10" s="1" customFormat="1" x14ac:dyDescent="0.25">
      <c r="A151" s="23"/>
      <c r="B151" s="15">
        <v>1.8</v>
      </c>
      <c r="C151" s="15" t="s">
        <v>197</v>
      </c>
      <c r="D151" s="15"/>
      <c r="E151" s="31">
        <v>512500</v>
      </c>
      <c r="F151" s="43">
        <v>0</v>
      </c>
      <c r="G151" s="59">
        <v>0</v>
      </c>
      <c r="H151" s="59">
        <v>0</v>
      </c>
      <c r="I151" s="59">
        <v>0</v>
      </c>
      <c r="J151" s="86"/>
    </row>
    <row r="152" spans="1:10" s="1" customFormat="1" x14ac:dyDescent="0.25">
      <c r="A152" s="15">
        <v>2</v>
      </c>
      <c r="B152" s="23" t="s">
        <v>116</v>
      </c>
      <c r="C152" s="23"/>
      <c r="D152" s="23"/>
      <c r="E152" s="37">
        <v>511300</v>
      </c>
      <c r="F152" s="45">
        <f t="shared" ref="F152" si="72">F153+F154</f>
        <v>0</v>
      </c>
      <c r="G152" s="68">
        <f>G153+G154</f>
        <v>0</v>
      </c>
      <c r="H152" s="68">
        <f t="shared" ref="H152:I152" si="73">H153+H154</f>
        <v>545000</v>
      </c>
      <c r="I152" s="68">
        <f t="shared" si="73"/>
        <v>545000</v>
      </c>
      <c r="J152" s="86"/>
    </row>
    <row r="153" spans="1:10" s="1" customFormat="1" x14ac:dyDescent="0.25">
      <c r="A153" s="15"/>
      <c r="B153" s="24">
        <v>2.1</v>
      </c>
      <c r="C153" s="24" t="s">
        <v>150</v>
      </c>
      <c r="D153" s="24"/>
      <c r="E153" s="38">
        <v>511300</v>
      </c>
      <c r="F153" s="54">
        <v>0</v>
      </c>
      <c r="G153" s="71">
        <v>0</v>
      </c>
      <c r="H153" s="72">
        <v>325000</v>
      </c>
      <c r="I153" s="72">
        <v>325000</v>
      </c>
      <c r="J153" s="86"/>
    </row>
    <row r="154" spans="1:10" s="1" customFormat="1" ht="26.25" customHeight="1" x14ac:dyDescent="0.25">
      <c r="A154" s="15"/>
      <c r="B154" s="25">
        <v>2.2000000000000002</v>
      </c>
      <c r="C154" s="26" t="s">
        <v>199</v>
      </c>
      <c r="D154" s="9"/>
      <c r="E154" s="35">
        <v>511300</v>
      </c>
      <c r="F154" s="55">
        <v>0</v>
      </c>
      <c r="G154" s="73">
        <v>0</v>
      </c>
      <c r="H154" s="74">
        <v>220000</v>
      </c>
      <c r="I154" s="74">
        <v>220000</v>
      </c>
      <c r="J154" s="86"/>
    </row>
    <row r="155" spans="1:10" s="1" customFormat="1" x14ac:dyDescent="0.25">
      <c r="A155" s="15"/>
      <c r="B155" s="13" t="s">
        <v>78</v>
      </c>
      <c r="C155" s="13"/>
      <c r="D155" s="13"/>
      <c r="E155" s="29">
        <v>515000</v>
      </c>
      <c r="F155" s="41">
        <f t="shared" ref="F155:H155" si="74">F156+F157</f>
        <v>800000</v>
      </c>
      <c r="G155" s="60">
        <f t="shared" si="74"/>
        <v>0</v>
      </c>
      <c r="H155" s="60">
        <f t="shared" si="74"/>
        <v>1100000</v>
      </c>
      <c r="I155" s="60">
        <f t="shared" ref="I155" si="75">I156+I157</f>
        <v>1100000</v>
      </c>
      <c r="J155" s="86"/>
    </row>
    <row r="156" spans="1:10" s="1" customFormat="1" x14ac:dyDescent="0.25">
      <c r="A156" s="15"/>
      <c r="B156" s="15">
        <v>2.1</v>
      </c>
      <c r="C156" s="15" t="s">
        <v>79</v>
      </c>
      <c r="D156" s="15"/>
      <c r="E156" s="31">
        <v>515100</v>
      </c>
      <c r="F156" s="43">
        <v>400000</v>
      </c>
      <c r="G156" s="59">
        <v>0</v>
      </c>
      <c r="H156" s="80">
        <v>700000</v>
      </c>
      <c r="I156" s="80">
        <v>700000</v>
      </c>
      <c r="J156" s="86"/>
    </row>
    <row r="157" spans="1:10" x14ac:dyDescent="0.25">
      <c r="A157" s="12"/>
      <c r="B157" s="15">
        <v>2.2000000000000002</v>
      </c>
      <c r="C157" s="15" t="s">
        <v>80</v>
      </c>
      <c r="D157" s="15"/>
      <c r="E157" s="31">
        <v>515100</v>
      </c>
      <c r="F157" s="43">
        <v>400000</v>
      </c>
      <c r="G157" s="59">
        <v>0</v>
      </c>
      <c r="H157" s="59">
        <v>400000</v>
      </c>
      <c r="I157" s="59">
        <v>400000</v>
      </c>
    </row>
    <row r="158" spans="1:10" x14ac:dyDescent="0.25">
      <c r="A158" s="27"/>
      <c r="B158" s="15"/>
      <c r="C158" s="15"/>
      <c r="D158" s="15"/>
      <c r="E158" s="31"/>
      <c r="F158" s="43">
        <v>0</v>
      </c>
      <c r="G158" s="59">
        <v>0</v>
      </c>
      <c r="H158" s="59">
        <v>0</v>
      </c>
      <c r="I158" s="59">
        <v>0</v>
      </c>
    </row>
    <row r="159" spans="1:10" x14ac:dyDescent="0.25">
      <c r="A159" s="27"/>
      <c r="B159" s="28"/>
      <c r="C159" s="15"/>
      <c r="D159" s="15"/>
      <c r="E159" s="31"/>
      <c r="F159" s="43"/>
      <c r="G159" s="59">
        <v>0</v>
      </c>
      <c r="H159" s="59"/>
      <c r="I159" s="59"/>
    </row>
    <row r="160" spans="1:10" x14ac:dyDescent="0.25">
      <c r="A160" s="6" t="s">
        <v>81</v>
      </c>
      <c r="B160" s="12" t="s">
        <v>82</v>
      </c>
      <c r="C160" s="12"/>
      <c r="D160" s="12"/>
      <c r="E160" s="33"/>
      <c r="F160" s="39">
        <f t="shared" ref="F160:H160" si="76">F5-F27</f>
        <v>1819</v>
      </c>
      <c r="G160" s="56">
        <f t="shared" si="76"/>
        <v>37963213</v>
      </c>
      <c r="H160" s="56">
        <f t="shared" si="76"/>
        <v>0</v>
      </c>
      <c r="I160" s="56">
        <f t="shared" ref="I160" si="77">I5-I27</f>
        <v>0</v>
      </c>
    </row>
    <row r="161" spans="1:7" hidden="1" x14ac:dyDescent="0.25">
      <c r="A161" s="6"/>
      <c r="B161" s="6"/>
      <c r="C161" s="6"/>
      <c r="D161" s="6"/>
      <c r="E161" s="6"/>
      <c r="F161" s="7"/>
      <c r="G161" s="7"/>
    </row>
    <row r="162" spans="1:7" hidden="1" x14ac:dyDescent="0.25">
      <c r="A162" s="6"/>
      <c r="B162" s="6"/>
      <c r="C162" s="6"/>
      <c r="D162" s="6"/>
      <c r="E162" s="6"/>
      <c r="F162" s="7"/>
      <c r="G162" s="7"/>
    </row>
    <row r="163" spans="1:7" x14ac:dyDescent="0.25">
      <c r="A163" s="6"/>
      <c r="B163" s="6"/>
      <c r="C163" s="6"/>
      <c r="D163" s="6"/>
      <c r="E163" s="6"/>
      <c r="F163" s="7"/>
      <c r="G163" s="7"/>
    </row>
    <row r="164" spans="1:7" x14ac:dyDescent="0.25">
      <c r="A164" s="6"/>
      <c r="B164" s="6" t="s">
        <v>187</v>
      </c>
      <c r="C164" s="6"/>
      <c r="D164" s="6"/>
      <c r="E164" s="6"/>
      <c r="F164" s="7"/>
      <c r="G164" s="7"/>
    </row>
    <row r="165" spans="1:7" x14ac:dyDescent="0.25">
      <c r="C165" s="1" t="s">
        <v>151</v>
      </c>
      <c r="F165" s="4"/>
      <c r="G165" s="4"/>
    </row>
    <row r="166" spans="1:7" x14ac:dyDescent="0.25">
      <c r="C166" t="s">
        <v>225</v>
      </c>
    </row>
    <row r="167" spans="1:7" x14ac:dyDescent="0.25">
      <c r="B167" t="s">
        <v>169</v>
      </c>
      <c r="C167" t="s">
        <v>206</v>
      </c>
    </row>
  </sheetData>
  <sheetProtection sheet="1" objects="1" scenarios="1"/>
  <mergeCells count="5">
    <mergeCell ref="A3:G3"/>
    <mergeCell ref="A1:G1"/>
    <mergeCell ref="B27:D27"/>
    <mergeCell ref="B5:D5"/>
    <mergeCell ref="C24:D24"/>
  </mergeCells>
  <pageMargins left="0.31496062992125984" right="0.31496062992125984" top="0.55118110236220474" bottom="0.55118110236220474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 Sofranić</dc:creator>
  <cp:lastModifiedBy>Aleksandar Lazić</cp:lastModifiedBy>
  <cp:lastPrinted>2025-10-27T13:36:59Z</cp:lastPrinted>
  <dcterms:created xsi:type="dcterms:W3CDTF">2013-07-19T08:49:52Z</dcterms:created>
  <dcterms:modified xsi:type="dcterms:W3CDTF">2025-12-12T11:33:51Z</dcterms:modified>
</cp:coreProperties>
</file>